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calcPr calcId="152511"/>
</workbook>
</file>

<file path=xl/calcChain.xml><?xml version="1.0" encoding="utf-8"?>
<calcChain xmlns="http://schemas.openxmlformats.org/spreadsheetml/2006/main">
  <c r="J9" i="9" l="1"/>
  <c r="J13" i="9" s="1"/>
  <c r="J17" i="9" s="1"/>
  <c r="J21" i="9" s="1"/>
  <c r="J8" i="9"/>
  <c r="J12" i="9" s="1"/>
  <c r="J16" i="9" s="1"/>
  <c r="J20" i="9" s="1"/>
  <c r="J7" i="9"/>
  <c r="J11" i="9" s="1"/>
  <c r="J15" i="9" s="1"/>
  <c r="J19" i="9" s="1"/>
  <c r="J6" i="9"/>
  <c r="J10" i="9" s="1"/>
  <c r="J14" i="9" s="1"/>
  <c r="J18" i="9" s="1"/>
  <c r="H9" i="9"/>
  <c r="H8" i="9"/>
  <c r="H12" i="9" s="1"/>
  <c r="H16" i="9" s="1"/>
  <c r="H20" i="9" s="1"/>
  <c r="H7" i="9"/>
  <c r="H6" i="9"/>
  <c r="H10" i="9" s="1"/>
  <c r="H14" i="9" s="1"/>
  <c r="H18" i="9" s="1"/>
  <c r="H13" i="9"/>
  <c r="H17" i="9" s="1"/>
  <c r="H21" i="9" s="1"/>
  <c r="H11" i="9"/>
  <c r="H15" i="9" s="1"/>
  <c r="H19" i="9" s="1"/>
  <c r="D9" i="9"/>
  <c r="D13" i="9" s="1"/>
  <c r="D17" i="9" s="1"/>
  <c r="D21" i="9" s="1"/>
  <c r="D8" i="9"/>
  <c r="D12" i="9" s="1"/>
  <c r="D16" i="9" s="1"/>
  <c r="D20" i="9" s="1"/>
  <c r="D7" i="9"/>
  <c r="D11" i="9" s="1"/>
  <c r="D15" i="9" s="1"/>
  <c r="D19" i="9" s="1"/>
  <c r="D6" i="9"/>
  <c r="D10" i="9" s="1"/>
  <c r="D14" i="9" s="1"/>
  <c r="D18" i="9" s="1"/>
  <c r="F9" i="9"/>
  <c r="F13" i="9" s="1"/>
  <c r="F17" i="9" s="1"/>
  <c r="F21" i="9" s="1"/>
  <c r="F8" i="9"/>
  <c r="F12" i="9" s="1"/>
  <c r="F16" i="9" s="1"/>
  <c r="F20" i="9" s="1"/>
  <c r="F7" i="9"/>
  <c r="F11" i="9" s="1"/>
  <c r="F15" i="9" s="1"/>
  <c r="F19" i="9" s="1"/>
  <c r="F6" i="9"/>
  <c r="F10" i="9" s="1"/>
  <c r="F14" i="9" s="1"/>
  <c r="F18" i="9" s="1"/>
  <c r="E13" i="9"/>
  <c r="E17" i="9" s="1"/>
  <c r="E21" i="9" s="1"/>
  <c r="E12" i="9"/>
  <c r="E16" i="9" s="1"/>
  <c r="E20" i="9" s="1"/>
  <c r="E11" i="9"/>
  <c r="E15" i="9" s="1"/>
  <c r="E19" i="9" s="1"/>
  <c r="K9" i="9"/>
  <c r="K8" i="9"/>
  <c r="K12" i="9" s="1"/>
  <c r="K16" i="9" s="1"/>
  <c r="K20" i="9" s="1"/>
  <c r="K7" i="9"/>
  <c r="K6" i="9"/>
  <c r="K10" i="9" s="1"/>
  <c r="K14" i="9" s="1"/>
  <c r="K18" i="9" s="1"/>
  <c r="I9" i="9"/>
  <c r="I8" i="9"/>
  <c r="I12" i="9" s="1"/>
  <c r="I16" i="9" s="1"/>
  <c r="I20" i="9" s="1"/>
  <c r="I7" i="9"/>
  <c r="I11" i="9" s="1"/>
  <c r="I15" i="9" s="1"/>
  <c r="I19" i="9" s="1"/>
  <c r="I6" i="9"/>
  <c r="I10" i="9" s="1"/>
  <c r="I14" i="9" s="1"/>
  <c r="I18" i="9" s="1"/>
  <c r="E10" i="9"/>
  <c r="E14" i="9" s="1"/>
  <c r="E18" i="9" s="1"/>
  <c r="K13" i="9"/>
  <c r="K17" i="9" s="1"/>
  <c r="K21" i="9" s="1"/>
  <c r="K11" i="9"/>
  <c r="K15" i="9" s="1"/>
  <c r="K19" i="9" s="1"/>
  <c r="I13" i="9"/>
  <c r="I17" i="9" s="1"/>
  <c r="I21" i="9" s="1"/>
  <c r="G10" i="9"/>
  <c r="G14" i="9" s="1"/>
  <c r="G18" i="9" s="1"/>
  <c r="G12" i="9"/>
  <c r="G16" i="9" s="1"/>
  <c r="G20" i="9" s="1"/>
  <c r="G9" i="9"/>
  <c r="G13" i="9" s="1"/>
  <c r="G17" i="9" s="1"/>
  <c r="G21" i="9" s="1"/>
  <c r="G8" i="9"/>
  <c r="G7" i="9"/>
  <c r="G11" i="9" s="1"/>
  <c r="G15" i="9" s="1"/>
  <c r="G19" i="9" s="1"/>
  <c r="G6" i="9"/>
  <c r="C20" i="5" l="1"/>
  <c r="C10" i="5"/>
  <c r="C6" i="4"/>
  <c r="C6" i="3"/>
  <c r="D9" i="2" l="1"/>
  <c r="C9" i="2"/>
  <c r="D22" i="1"/>
  <c r="D15" i="1"/>
  <c r="D21" i="1"/>
  <c r="D16" i="1"/>
  <c r="D10" i="1"/>
  <c r="D14" i="1"/>
  <c r="D12" i="1"/>
  <c r="C21" i="1"/>
  <c r="C15" i="1"/>
  <c r="C16" i="1" s="1"/>
  <c r="C19" i="1" s="1"/>
  <c r="C14" i="1"/>
  <c r="C11" i="1"/>
  <c r="C12" i="1" s="1"/>
  <c r="D6" i="12" l="1"/>
  <c r="E14" i="10" l="1"/>
  <c r="H14" i="10"/>
  <c r="K14" i="10"/>
  <c r="N14" i="10"/>
  <c r="Q14" i="10"/>
  <c r="E15" i="10"/>
  <c r="H15" i="10"/>
  <c r="K15" i="10"/>
  <c r="N15" i="10"/>
  <c r="Q15" i="10"/>
  <c r="E16" i="10"/>
  <c r="H16" i="10"/>
  <c r="K16" i="10"/>
  <c r="N16" i="10"/>
  <c r="Q16" i="10"/>
  <c r="E17" i="10"/>
  <c r="H17" i="10"/>
  <c r="K17" i="10"/>
  <c r="N17" i="10"/>
  <c r="Q17" i="10"/>
  <c r="E18" i="10"/>
  <c r="H18" i="10"/>
  <c r="K18" i="10"/>
  <c r="N18" i="10"/>
  <c r="Q18" i="10"/>
  <c r="E19" i="10"/>
  <c r="H19" i="10"/>
  <c r="K19" i="10"/>
  <c r="N19" i="10"/>
  <c r="Q19" i="10"/>
  <c r="E20" i="10"/>
  <c r="H20" i="10"/>
  <c r="K20" i="10"/>
  <c r="N20" i="10"/>
  <c r="Q20" i="10"/>
  <c r="E21" i="10"/>
  <c r="H21" i="10"/>
  <c r="K21" i="10"/>
  <c r="N21" i="10"/>
  <c r="Q21" i="10"/>
  <c r="E22" i="10"/>
  <c r="H22" i="10"/>
  <c r="K22" i="10"/>
  <c r="N22" i="10"/>
  <c r="Q22" i="10"/>
  <c r="E23" i="10"/>
  <c r="H23" i="10"/>
  <c r="K23" i="10"/>
  <c r="N23" i="10"/>
  <c r="Q23" i="10"/>
  <c r="E24" i="10"/>
  <c r="H24" i="10"/>
  <c r="K24" i="10"/>
  <c r="N24" i="10"/>
  <c r="Q24" i="10"/>
  <c r="E25" i="10"/>
  <c r="H25" i="10"/>
  <c r="K25" i="10"/>
  <c r="N25" i="10"/>
  <c r="Q25" i="10"/>
  <c r="E26" i="10"/>
  <c r="H26" i="10"/>
  <c r="K26" i="10"/>
  <c r="N26" i="10"/>
  <c r="Q26" i="10"/>
  <c r="E27" i="10"/>
  <c r="H27" i="10"/>
  <c r="K27" i="10"/>
  <c r="N27" i="10"/>
  <c r="Q27" i="10"/>
  <c r="E28" i="10"/>
  <c r="H28" i="10"/>
  <c r="K28" i="10"/>
  <c r="N28" i="10"/>
  <c r="Q28" i="10"/>
  <c r="E29" i="10"/>
  <c r="H29" i="10"/>
  <c r="K29" i="10"/>
  <c r="N29" i="10"/>
  <c r="Q29" i="10"/>
  <c r="Q13" i="10"/>
  <c r="N13" i="10"/>
  <c r="K13" i="10"/>
  <c r="H13" i="10"/>
  <c r="E13" i="10"/>
  <c r="Q12" i="10"/>
  <c r="N12" i="10"/>
  <c r="K12" i="10"/>
  <c r="H12" i="10"/>
  <c r="E12" i="10"/>
  <c r="Q11" i="10"/>
  <c r="N11" i="10"/>
  <c r="K11" i="10"/>
  <c r="H11" i="10"/>
  <c r="E11" i="10"/>
  <c r="Q10" i="10"/>
  <c r="N10" i="10"/>
  <c r="K10" i="10"/>
  <c r="H10" i="10"/>
  <c r="E10" i="10"/>
  <c r="Q9" i="10"/>
  <c r="N9" i="10"/>
  <c r="K9" i="10"/>
  <c r="H9" i="10"/>
  <c r="E9" i="10"/>
  <c r="E16" i="8"/>
  <c r="H16" i="8"/>
  <c r="K16" i="8"/>
  <c r="N16" i="8"/>
  <c r="Q16" i="8"/>
  <c r="R16" i="8"/>
  <c r="E17" i="8"/>
  <c r="H17" i="8"/>
  <c r="K17" i="8"/>
  <c r="N17" i="8"/>
  <c r="Q17" i="8"/>
  <c r="R17" i="8"/>
  <c r="E15" i="8"/>
  <c r="H15" i="8"/>
  <c r="K15" i="8"/>
  <c r="N15" i="8"/>
  <c r="Q15" i="8"/>
  <c r="R15" i="8"/>
  <c r="E14" i="8"/>
  <c r="H14" i="8"/>
  <c r="K14" i="8"/>
  <c r="N14" i="8"/>
  <c r="Q14" i="8"/>
  <c r="R14" i="8"/>
  <c r="R13" i="8"/>
  <c r="Q13" i="8"/>
  <c r="N13" i="8"/>
  <c r="K13" i="8"/>
  <c r="H13" i="8"/>
  <c r="E13" i="8"/>
  <c r="R11" i="8"/>
  <c r="Q11" i="8"/>
  <c r="N11" i="8"/>
  <c r="K11" i="8"/>
  <c r="H11" i="8"/>
  <c r="E11" i="8"/>
  <c r="R10" i="8"/>
  <c r="Q10" i="8"/>
  <c r="N10" i="8"/>
  <c r="K10" i="8"/>
  <c r="H10" i="8"/>
  <c r="E10" i="8"/>
  <c r="E9" i="8"/>
  <c r="H9" i="8"/>
  <c r="K9" i="8"/>
  <c r="N9" i="8"/>
  <c r="Q9" i="8"/>
  <c r="R9" i="8"/>
  <c r="E8" i="8"/>
  <c r="H8" i="8"/>
  <c r="K8" i="8"/>
  <c r="N8" i="8"/>
  <c r="Q8" i="8"/>
  <c r="R8" i="8"/>
  <c r="R7" i="8"/>
  <c r="Q7" i="8"/>
  <c r="N7" i="8"/>
  <c r="K7" i="8"/>
  <c r="H7" i="8"/>
  <c r="E7" i="8"/>
  <c r="S10" i="6" l="1"/>
  <c r="M6" i="6"/>
  <c r="M10" i="6" s="1"/>
  <c r="E6" i="6"/>
  <c r="E10" i="6" s="1"/>
  <c r="D20" i="5"/>
  <c r="D10" i="5"/>
  <c r="E20" i="5" l="1"/>
  <c r="E27" i="5"/>
  <c r="E28" i="5"/>
  <c r="E17" i="5"/>
  <c r="E10" i="5"/>
  <c r="E7" i="5"/>
  <c r="D6" i="4"/>
  <c r="E10" i="4"/>
  <c r="E9" i="4"/>
  <c r="E8" i="4"/>
  <c r="E7" i="4"/>
  <c r="E5" i="4"/>
  <c r="D6" i="3"/>
  <c r="E8" i="3"/>
  <c r="E9" i="3"/>
  <c r="E7" i="3"/>
  <c r="E5" i="3"/>
  <c r="E6" i="4" l="1"/>
  <c r="E6" i="3"/>
  <c r="E10" i="3"/>
  <c r="E8" i="2" l="1"/>
  <c r="E9" i="2" l="1"/>
  <c r="E6" i="2"/>
  <c r="E5" i="2"/>
  <c r="E11" i="1"/>
  <c r="E12" i="1"/>
  <c r="E13" i="1"/>
  <c r="E14" i="1"/>
  <c r="E15" i="1"/>
  <c r="E16" i="1"/>
  <c r="E17" i="1"/>
  <c r="E18" i="1"/>
  <c r="E19" i="1"/>
  <c r="E20" i="1"/>
  <c r="E21" i="1"/>
  <c r="E22" i="1"/>
  <c r="E7" i="2" l="1"/>
  <c r="E10" i="1" l="1"/>
</calcChain>
</file>

<file path=xl/sharedStrings.xml><?xml version="1.0" encoding="utf-8"?>
<sst xmlns="http://schemas.openxmlformats.org/spreadsheetml/2006/main" count="455" uniqueCount="237">
  <si>
    <t>Информация о качестве обслуживания потребителей</t>
  </si>
  <si>
    <t>1. Общая информация о сетевой организации</t>
  </si>
  <si>
    <t>1.1. Количество потребителей услуг сетевой организации</t>
  </si>
  <si>
    <t>1.1</t>
  </si>
  <si>
    <t>1.2</t>
  </si>
  <si>
    <t>Значение показателя, годы</t>
  </si>
  <si>
    <t>Динамика изменения показателя</t>
  </si>
  <si>
    <t>№</t>
  </si>
  <si>
    <t>Показатель</t>
  </si>
  <si>
    <t>1.1.1</t>
  </si>
  <si>
    <t xml:space="preserve"> - СН2 (10 кВ), в т.ч. по категориям надежности:</t>
  </si>
  <si>
    <t xml:space="preserve"> - НН (0,4 кВ), в т.ч. по категориям надежности:</t>
  </si>
  <si>
    <t xml:space="preserve">     - II категории</t>
  </si>
  <si>
    <t xml:space="preserve">     - III категории</t>
  </si>
  <si>
    <t>1.2.1</t>
  </si>
  <si>
    <t xml:space="preserve">     - I категории</t>
  </si>
  <si>
    <t>Количество физических лиц, в т.ч. по уровням напряжения:</t>
  </si>
  <si>
    <t>Количество юридических лиц, в т.ч. по уровням напряжения:</t>
  </si>
  <si>
    <t>Общее количество потребителей</t>
  </si>
  <si>
    <t>2.1</t>
  </si>
  <si>
    <t>2.1.1</t>
  </si>
  <si>
    <t>2.1.2</t>
  </si>
  <si>
    <t>2.1.3</t>
  </si>
  <si>
    <t>2.2</t>
  </si>
  <si>
    <t>2.2.1</t>
  </si>
  <si>
    <t>Примечание: Все точки поставки оборудованы приборами учета электрической энергии</t>
  </si>
  <si>
    <t>1.2. Количество точек поставки</t>
  </si>
  <si>
    <t>Общее количество точек поставки</t>
  </si>
  <si>
    <t>Точки поставки физическим лицам</t>
  </si>
  <si>
    <t>Точки поставки юридическим лицам</t>
  </si>
  <si>
    <t>3</t>
  </si>
  <si>
    <t>Вводные устройства (вводно-распределительное устройство, главный распределительный щит) в многоквартирные дома</t>
  </si>
  <si>
    <t>1.3. Информация об объектах электросетевого хозяйства</t>
  </si>
  <si>
    <t>Длина воздушных линий 10 кВ (ВЛ-10 кВ)</t>
  </si>
  <si>
    <t xml:space="preserve"> - КЛ-10 кВ</t>
  </si>
  <si>
    <t xml:space="preserve"> - КЛ-0,4 кВ</t>
  </si>
  <si>
    <t>в т.ч. с приборами учета с возможностью дистанционного сбора данных</t>
  </si>
  <si>
    <t>Длина кабельных линий, в т.ч. по уровням напряжения:</t>
  </si>
  <si>
    <t>Количество подстанций 10/0,4 кВ</t>
  </si>
  <si>
    <t>Количество распределительных пунктов 10 кВ</t>
  </si>
  <si>
    <t>Износ воздушных линий 10 кВ (ВЛ-10 кВ)</t>
  </si>
  <si>
    <t>Износ кабельных линий, в т.ч. по уровням напряжения:</t>
  </si>
  <si>
    <t>Износ подстанций 10/0,4 кВ</t>
  </si>
  <si>
    <t>Износ распределительных пунктов 10 кВ</t>
  </si>
  <si>
    <t>Примечание: Выражается в % по отношению к нормативному сроку службы объектов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</si>
  <si>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</si>
  <si>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</si>
  <si>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</si>
  <si>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t>ВН (110 кВ и выше)</t>
  </si>
  <si>
    <t>СН1 (35 - 60 кВ)</t>
  </si>
  <si>
    <t>СН2 (1 - 20 кВ)</t>
  </si>
  <si>
    <t>1.3</t>
  </si>
  <si>
    <t>1.4</t>
  </si>
  <si>
    <t>НН (до 1 кВ)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</si>
  <si>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</si>
  <si>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t>2.3</t>
  </si>
  <si>
    <t>2.4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</si>
  <si>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theme="1"/>
        <rFont val="Times New Roman"/>
        <family val="1"/>
        <charset val="204"/>
      </rPr>
      <t>SAIDI, план</t>
    </r>
    <r>
      <rPr>
        <sz val="12"/>
        <color theme="1"/>
        <rFont val="Times New Roman"/>
        <family val="1"/>
        <charset val="204"/>
      </rPr>
      <t>)</t>
    </r>
  </si>
  <si>
    <t>3.1</t>
  </si>
  <si>
    <t>3.2</t>
  </si>
  <si>
    <t>3.3</t>
  </si>
  <si>
    <t>3.4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</si>
  <si>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theme="1"/>
        <rFont val="Times New Roman"/>
        <family val="1"/>
        <charset val="204"/>
      </rPr>
      <t>SAIFI, план</t>
    </r>
    <r>
      <rPr>
        <sz val="12"/>
        <color theme="1"/>
        <rFont val="Times New Roman"/>
        <family val="1"/>
        <charset val="204"/>
      </rPr>
      <t>)</t>
    </r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</si>
  <si>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</si>
  <si>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</si>
  <si>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</si>
  <si>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</si>
  <si>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</si>
  <si>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</si>
  <si>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</si>
  <si>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-</t>
  </si>
  <si>
    <t>2.2. Рейтинг структурных единиц</t>
  </si>
  <si>
    <t>Структурная единица сетевой организации</t>
  </si>
  <si>
    <t>ВН</t>
  </si>
  <si>
    <t>СН1</t>
  </si>
  <si>
    <t>СН2</t>
  </si>
  <si>
    <t>НН</t>
  </si>
  <si>
    <r>
      <t>Показатель средней продолжительности прекращений передачи электрической энергии, П</t>
    </r>
    <r>
      <rPr>
        <vertAlign val="subscript"/>
        <sz val="12"/>
        <color theme="1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</si>
  <si>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2"/>
        <color theme="1"/>
        <rFont val="Times New Roman"/>
        <family val="1"/>
        <charset val="204"/>
      </rPr>
      <t>SAIFI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</si>
  <si>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2"/>
        <color theme="1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</si>
  <si>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2"/>
        <color theme="1"/>
        <rFont val="Times New Roman"/>
        <family val="1"/>
        <charset val="204"/>
      </rPr>
      <t>SAIFI, план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</si>
  <si>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</si>
  <si>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</si>
  <si>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1</t>
  </si>
  <si>
    <t>2</t>
  </si>
  <si>
    <t>…</t>
  </si>
  <si>
    <t>n</t>
  </si>
  <si>
    <t>Всего по сетевой организации</t>
  </si>
  <si>
    <t>Электроцех</t>
  </si>
  <si>
    <t>2.3. Мероприятия, выполненные в целях повышения качества оказания услуг по передаче электрической энергии</t>
  </si>
  <si>
    <t>3. Информация о качестве услуг по технологическому присоединению</t>
  </si>
  <si>
    <t>3.1. Информация о наличии невостребованной мощности</t>
  </si>
  <si>
    <t>3.2. Мероприятия, выполненные в целях совершенствования деятельности по технологическому присоединению</t>
  </si>
  <si>
    <t>Соблюдение требований к обслуживанию лиц, обратившихся в ООО "ЗСК-1" с целью осуществления технологического присоединения к электрическим сетям.</t>
  </si>
  <si>
    <t>Соблюдение требований к обслуживанию лиц, являющихся потребителями услуг ООО "ЗСК-1" по передаче электрической энергии.</t>
  </si>
  <si>
    <t>1.4. Уровень физического износа объектов электросетевого хозяйства</t>
  </si>
  <si>
    <t>3.3. Сведения о качестве услуг по технологическому присоединению к электрическим сетям</t>
  </si>
  <si>
    <t>Динамика изменения показателя,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</si>
  <si>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</si>
  <si>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</si>
  <si>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</si>
  <si>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</si>
  <si>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</si>
  <si>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</si>
  <si>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Категория присоединения потребителей услуг по передаче электрической энергии в разбивке по мощности, в динамике по годам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</si>
  <si>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</si>
  <si>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</si>
  <si>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</si>
  <si>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</si>
  <si>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4</t>
  </si>
  <si>
    <t>по вине сторонних лиц</t>
  </si>
  <si>
    <t>5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</si>
  <si>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</si>
  <si>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</si>
  <si>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</si>
  <si>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</si>
  <si>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</si>
  <si>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</t>
  </si>
  <si>
    <t>7.1</t>
  </si>
  <si>
    <t>по вине заявителя</t>
  </si>
  <si>
    <t>7.2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</si>
  <si>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</si>
  <si>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8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</si>
  <si>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</si>
  <si>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</si>
  <si>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</si>
  <si>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</si>
  <si>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</si>
  <si>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I - II</t>
  </si>
  <si>
    <t>III</t>
  </si>
  <si>
    <t>КЛ</t>
  </si>
  <si>
    <t>ВЛ</t>
  </si>
  <si>
    <t>Да</t>
  </si>
  <si>
    <t>Нет</t>
  </si>
  <si>
    <t>500 - сельская местность/300 - городская местность</t>
  </si>
  <si>
    <t>750</t>
  </si>
  <si>
    <t>1000</t>
  </si>
  <si>
    <t>1250</t>
  </si>
  <si>
    <t>4. Качество обслуживания</t>
  </si>
  <si>
    <t>4.1. Количество поступивших обращений</t>
  </si>
  <si>
    <t>Категории обращений потребителей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</si>
  <si>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</si>
  <si>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</si>
  <si>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</si>
  <si>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</si>
  <si>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</si>
  <si>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Формы обслуживания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</si>
  <si>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</si>
  <si>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</si>
  <si>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</si>
  <si>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</si>
  <si>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</si>
  <si>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</si>
  <si>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1.5</t>
  </si>
  <si>
    <t>прочее (указать)</t>
  </si>
  <si>
    <t>1.6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</si>
  <si>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</si>
  <si>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</si>
  <si>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</si>
  <si>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</si>
  <si>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</si>
  <si>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2.5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</si>
  <si>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</si>
  <si>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</si>
  <si>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</si>
  <si>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</si>
  <si>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</si>
  <si>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</si>
  <si>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</si>
  <si>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</si>
  <si>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</si>
  <si>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</si>
  <si>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</si>
  <si>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</si>
  <si>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</si>
  <si>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</si>
  <si>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</si>
  <si>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</si>
  <si>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Отдел главного энергетика ООО "ЗСК-1"</t>
  </si>
  <si>
    <t>Пункт обслуживания</t>
  </si>
  <si>
    <t>ул. Каховского 3</t>
  </si>
  <si>
    <t>1. Прием и регистрация очного обращения потребителя, регистрация контактной информации потребителя, проверка корректности оформления заявок на оказание услуг, комплектности документов и полноты сведений в заявке в соответствии с требованиями нормативных правовых актов. 2. Прием показаний приборов учета электрической энергии. 3. Предоставление справочной информации о деятельности сетевой организации по вопросам оказания услуг сетевой организации, в том числе предоставление типовых форм документов. 4. Предоставление консультаций по вопросам оказания услуг сетевой организации. 5. Предоставление информации о статусе исполнения заявки на оказание услуг (процесса), договора оказания услуг, рассмотрения обращения, содержащего жалобу. 6. Выдача документов потребителям, в том числе договоров на оказание услуг, квитанций, счетов-фактур на оплату услуг, документов по результатам оказания услуг (актов), актов безучетного (бездоговорного) потребления электрической энергии. 7. Предоставление информации о причинах и сроках плановых перерывов передачи электрической энергии, причинах несоблюдения требований к параметрам ее качества, о дате и времени восстановления передачи электрической энергии, а также об обеспечении соответствия качества электрической энергии требованиям законодательства. 8. Выдача индивидуального логина и пароля для доступа в личный кабинет потребителя. 9. Проведение целевых опросов, анкетирования потребителей для оценки качества оказываемых услуг и обслуживания.</t>
  </si>
  <si>
    <t>4.3. Информация о заочном обслуживании потребителей посредством телефонной связи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</si>
  <si>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</si>
  <si>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</si>
  <si>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</t>
  </si>
  <si>
    <t>номер телефона</t>
  </si>
  <si>
    <t>601-470,       60-10-64,      60-20-40, +79618810470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</si>
  <si>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</si>
  <si>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</si>
  <si>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</si>
  <si>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</si>
  <si>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</si>
  <si>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</si>
  <si>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</si>
  <si>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Темы и результаты опрос потребителей</t>
  </si>
  <si>
    <t>ООО "ЗСК-1" не проводило опросов для выявления мнения потребителей о качестве обслуживания.</t>
  </si>
  <si>
    <t>Соблюдение требований к обслуживанию лиц, являющихся потребителями услуг ООО "ЗСК-1" по передаче электрической энергии, и лиц, обратившихся в ООО "ЗСК-1" с целью заключения договора об оказании услуг по передаче электрической энергии или осуществлении технологического присоединения к электрическим сетям.</t>
  </si>
  <si>
    <t>4.6. Информация по обращениям потребителей</t>
  </si>
  <si>
    <t>Идентификационный номер обращения</t>
  </si>
  <si>
    <t>Дата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</si>
  <si>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</si>
  <si>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</si>
  <si>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</si>
  <si>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</si>
  <si>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</si>
  <si>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Форма 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</si>
  <si>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</si>
  <si>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</si>
  <si>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</si>
  <si>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</si>
  <si>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</si>
  <si>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</si>
  <si>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</si>
  <si>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</si>
  <si>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жалобу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</si>
  <si>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</si>
  <si>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</si>
  <si>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</si>
  <si>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Обращения потребителей, содержащие заявку на оказание услуг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</si>
  <si>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</si>
  <si>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</si>
  <si>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</si>
  <si>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Факт получения потребителем ответа</t>
  </si>
  <si>
    <t>Выполненные мероприятия по результатам обращения</t>
  </si>
  <si>
    <t>Планируемые мероприятия по результатам обращения</t>
  </si>
  <si>
    <t>Мероприятия по результатам обращения</t>
  </si>
  <si>
    <t>ООО "ЗСК-1" услуг за 2015 год</t>
  </si>
  <si>
    <t xml:space="preserve">2015 (текущий год) </t>
  </si>
  <si>
    <t>В оперативно-техническом обслуживании ООО "ЗСК-1" нет центров питания 35 кВ и выше.</t>
  </si>
  <si>
    <t>Инвестиционная программа не формировалась ООО "ЗСК-1" и не утверждалась РЭК Омской области.</t>
  </si>
  <si>
    <t>Приказ Региональной энергетической комиссии Омской области от 29.12.2015 № 851/81 "Об установлении ставок платы за технологическое присоединение к электрическим сетям Общества с ограниченной ответственностью "Завод строительных конструкций - 1"</t>
  </si>
  <si>
    <t>3.4. Стоимость технологического присоединения к электрическим сетям, руб./кВт (без учета НДС)</t>
  </si>
  <si>
    <t>550 руб. (с учетом НДС)</t>
  </si>
  <si>
    <t>601-470, 60-10-64, zsk_1@mail.ru</t>
  </si>
  <si>
    <t>Понедельник - пятница с 8 до 17, обед с 12 до 13</t>
  </si>
  <si>
    <t>4.5. Мероприятия, выполняемые в целях повышения качества обслуживания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</si>
</sst>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E1"/>
    </sheetView>
  </sheetViews>
  <sheetFormatPr defaultRowHeight="15.75" x14ac:dyDescent="0.25"/>
  <cols>
    <col min="1" max="1" width="5.5703125" style="1" bestFit="1" customWidth="1"/>
    <col min="2" max="2" width="63" style="1" bestFit="1" customWidth="1"/>
    <col min="3" max="3" width="5.5703125" style="1" bestFit="1" customWidth="1"/>
    <col min="4" max="4" width="14.42578125" style="1" bestFit="1" customWidth="1"/>
    <col min="5" max="5" width="22.28515625" style="1" bestFit="1" customWidth="1"/>
    <col min="6" max="16384" width="9.140625" style="1"/>
  </cols>
  <sheetData>
    <row r="1" spans="1:5" ht="20.25" x14ac:dyDescent="0.3">
      <c r="A1" s="42" t="s">
        <v>0</v>
      </c>
      <c r="B1" s="42"/>
      <c r="C1" s="42"/>
      <c r="D1" s="42"/>
      <c r="E1" s="42"/>
    </row>
    <row r="2" spans="1:5" ht="20.25" x14ac:dyDescent="0.3">
      <c r="A2" s="42" t="s">
        <v>227</v>
      </c>
      <c r="B2" s="42"/>
      <c r="C2" s="42"/>
      <c r="D2" s="42"/>
      <c r="E2" s="42"/>
    </row>
    <row r="4" spans="1:5" ht="18.75" x14ac:dyDescent="0.3">
      <c r="A4" s="43" t="s">
        <v>1</v>
      </c>
      <c r="B4" s="43"/>
      <c r="C4" s="43"/>
      <c r="D4" s="43"/>
      <c r="E4" s="43"/>
    </row>
    <row r="6" spans="1:5" x14ac:dyDescent="0.25">
      <c r="A6" s="44" t="s">
        <v>2</v>
      </c>
      <c r="B6" s="44"/>
      <c r="C6" s="44"/>
      <c r="D6" s="44"/>
      <c r="E6" s="44"/>
    </row>
    <row r="8" spans="1:5" x14ac:dyDescent="0.25">
      <c r="A8" s="41" t="s">
        <v>7</v>
      </c>
      <c r="B8" s="41" t="s">
        <v>8</v>
      </c>
      <c r="C8" s="40" t="s">
        <v>5</v>
      </c>
      <c r="D8" s="40"/>
      <c r="E8" s="40"/>
    </row>
    <row r="9" spans="1:5" ht="31.5" x14ac:dyDescent="0.25">
      <c r="A9" s="41"/>
      <c r="B9" s="41"/>
      <c r="C9" s="3">
        <v>2014</v>
      </c>
      <c r="D9" s="6" t="s">
        <v>228</v>
      </c>
      <c r="E9" s="6" t="s">
        <v>6</v>
      </c>
    </row>
    <row r="10" spans="1:5" x14ac:dyDescent="0.25">
      <c r="A10" s="3">
        <v>1</v>
      </c>
      <c r="B10" s="5" t="s">
        <v>16</v>
      </c>
      <c r="C10" s="28">
        <v>5</v>
      </c>
      <c r="D10" s="7">
        <f>D11+D13</f>
        <v>21</v>
      </c>
      <c r="E10" s="3">
        <f>D10-C10</f>
        <v>16</v>
      </c>
    </row>
    <row r="11" spans="1:5" x14ac:dyDescent="0.25">
      <c r="A11" s="4" t="s">
        <v>3</v>
      </c>
      <c r="B11" s="5" t="s">
        <v>10</v>
      </c>
      <c r="C11" s="28">
        <f>C10-C13</f>
        <v>4</v>
      </c>
      <c r="D11" s="7">
        <v>17</v>
      </c>
      <c r="E11" s="3">
        <f t="shared" ref="E11:E22" si="0">D11-C11</f>
        <v>13</v>
      </c>
    </row>
    <row r="12" spans="1:5" x14ac:dyDescent="0.25">
      <c r="A12" s="4" t="s">
        <v>9</v>
      </c>
      <c r="B12" s="5" t="s">
        <v>13</v>
      </c>
      <c r="C12" s="28">
        <f>C11</f>
        <v>4</v>
      </c>
      <c r="D12" s="7">
        <f>D11</f>
        <v>17</v>
      </c>
      <c r="E12" s="3">
        <f t="shared" si="0"/>
        <v>13</v>
      </c>
    </row>
    <row r="13" spans="1:5" x14ac:dyDescent="0.25">
      <c r="A13" s="4" t="s">
        <v>4</v>
      </c>
      <c r="B13" s="5" t="s">
        <v>11</v>
      </c>
      <c r="C13" s="28">
        <v>1</v>
      </c>
      <c r="D13" s="7">
        <v>4</v>
      </c>
      <c r="E13" s="3">
        <f t="shared" si="0"/>
        <v>3</v>
      </c>
    </row>
    <row r="14" spans="1:5" x14ac:dyDescent="0.25">
      <c r="A14" s="4" t="s">
        <v>14</v>
      </c>
      <c r="B14" s="5" t="s">
        <v>13</v>
      </c>
      <c r="C14" s="28">
        <f>C13</f>
        <v>1</v>
      </c>
      <c r="D14" s="7">
        <f>D13</f>
        <v>4</v>
      </c>
      <c r="E14" s="3">
        <f t="shared" si="0"/>
        <v>3</v>
      </c>
    </row>
    <row r="15" spans="1:5" x14ac:dyDescent="0.25">
      <c r="A15" s="3">
        <v>2</v>
      </c>
      <c r="B15" s="5" t="s">
        <v>17</v>
      </c>
      <c r="C15" s="28">
        <f>C22-C10</f>
        <v>38</v>
      </c>
      <c r="D15" s="7">
        <f>D16+D20</f>
        <v>68</v>
      </c>
      <c r="E15" s="3">
        <f t="shared" si="0"/>
        <v>30</v>
      </c>
    </row>
    <row r="16" spans="1:5" x14ac:dyDescent="0.25">
      <c r="A16" s="4" t="s">
        <v>19</v>
      </c>
      <c r="B16" s="5" t="s">
        <v>10</v>
      </c>
      <c r="C16" s="28">
        <f>C15-C20</f>
        <v>37</v>
      </c>
      <c r="D16" s="7">
        <f>D17+D18+D19</f>
        <v>55</v>
      </c>
      <c r="E16" s="3">
        <f t="shared" si="0"/>
        <v>18</v>
      </c>
    </row>
    <row r="17" spans="1:5" x14ac:dyDescent="0.25">
      <c r="A17" s="4" t="s">
        <v>20</v>
      </c>
      <c r="B17" s="5" t="s">
        <v>15</v>
      </c>
      <c r="C17" s="28">
        <v>3</v>
      </c>
      <c r="D17" s="7">
        <v>2</v>
      </c>
      <c r="E17" s="3">
        <f t="shared" si="0"/>
        <v>-1</v>
      </c>
    </row>
    <row r="18" spans="1:5" x14ac:dyDescent="0.25">
      <c r="A18" s="4" t="s">
        <v>21</v>
      </c>
      <c r="B18" s="5" t="s">
        <v>12</v>
      </c>
      <c r="C18" s="28">
        <v>4</v>
      </c>
      <c r="D18" s="7">
        <v>2</v>
      </c>
      <c r="E18" s="3">
        <f t="shared" si="0"/>
        <v>-2</v>
      </c>
    </row>
    <row r="19" spans="1:5" x14ac:dyDescent="0.25">
      <c r="A19" s="4" t="s">
        <v>22</v>
      </c>
      <c r="B19" s="5" t="s">
        <v>13</v>
      </c>
      <c r="C19" s="28">
        <f>C16-C17-C18</f>
        <v>30</v>
      </c>
      <c r="D19" s="7">
        <v>51</v>
      </c>
      <c r="E19" s="3">
        <f t="shared" si="0"/>
        <v>21</v>
      </c>
    </row>
    <row r="20" spans="1:5" x14ac:dyDescent="0.25">
      <c r="A20" s="4" t="s">
        <v>23</v>
      </c>
      <c r="B20" s="5" t="s">
        <v>11</v>
      </c>
      <c r="C20" s="28">
        <v>1</v>
      </c>
      <c r="D20" s="7">
        <v>13</v>
      </c>
      <c r="E20" s="3">
        <f t="shared" si="0"/>
        <v>12</v>
      </c>
    </row>
    <row r="21" spans="1:5" x14ac:dyDescent="0.25">
      <c r="A21" s="4" t="s">
        <v>24</v>
      </c>
      <c r="B21" s="5" t="s">
        <v>13</v>
      </c>
      <c r="C21" s="28">
        <f>C20</f>
        <v>1</v>
      </c>
      <c r="D21" s="7">
        <f>D20</f>
        <v>13</v>
      </c>
      <c r="E21" s="3">
        <f t="shared" si="0"/>
        <v>12</v>
      </c>
    </row>
    <row r="22" spans="1:5" x14ac:dyDescent="0.25">
      <c r="A22" s="3">
        <v>3</v>
      </c>
      <c r="B22" s="2" t="s">
        <v>18</v>
      </c>
      <c r="C22" s="29">
        <v>43</v>
      </c>
      <c r="D22" s="8">
        <f>D10+D15</f>
        <v>89</v>
      </c>
      <c r="E22" s="3">
        <f t="shared" si="0"/>
        <v>46</v>
      </c>
    </row>
  </sheetData>
  <mergeCells count="7">
    <mergeCell ref="C8:E8"/>
    <mergeCell ref="A8:A9"/>
    <mergeCell ref="B8:B9"/>
    <mergeCell ref="A1:E1"/>
    <mergeCell ref="A2:E2"/>
    <mergeCell ref="A4:E4"/>
    <mergeCell ref="A6:E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Q1"/>
    </sheetView>
  </sheetViews>
  <sheetFormatPr defaultRowHeight="15.75" x14ac:dyDescent="0.25"/>
  <cols>
    <col min="1" max="1" width="5.5703125" style="1" bestFit="1" customWidth="1"/>
    <col min="2" max="2" width="37.5703125" style="1" bestFit="1" customWidth="1"/>
    <col min="3" max="3" width="5.5703125" style="1" bestFit="1" customWidth="1"/>
    <col min="4" max="4" width="9.85546875" style="1" bestFit="1" customWidth="1"/>
    <col min="5" max="5" width="12" style="1" bestFit="1" customWidth="1"/>
    <col min="6" max="6" width="5.5703125" style="1" bestFit="1" customWidth="1"/>
    <col min="7" max="7" width="9.85546875" style="1" bestFit="1" customWidth="1"/>
    <col min="8" max="8" width="12" style="1" customWidth="1"/>
    <col min="9" max="9" width="5.5703125" style="1" bestFit="1" customWidth="1"/>
    <col min="10" max="10" width="9.85546875" style="1" bestFit="1" customWidth="1"/>
    <col min="11" max="11" width="12" style="1" bestFit="1" customWidth="1"/>
    <col min="12" max="12" width="5.5703125" style="1" bestFit="1" customWidth="1"/>
    <col min="13" max="13" width="9.85546875" style="1" bestFit="1" customWidth="1"/>
    <col min="14" max="14" width="12" style="1" bestFit="1" customWidth="1"/>
    <col min="15" max="15" width="5.5703125" style="1" bestFit="1" customWidth="1"/>
    <col min="16" max="16" width="9.85546875" style="1" bestFit="1" customWidth="1"/>
    <col min="17" max="17" width="12" style="1" bestFit="1" customWidth="1"/>
    <col min="18" max="16384" width="9.140625" style="1"/>
  </cols>
  <sheetData>
    <row r="1" spans="1:17" ht="18.75" x14ac:dyDescent="0.25">
      <c r="A1" s="68" t="s">
        <v>138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3" spans="1:17" x14ac:dyDescent="0.25">
      <c r="A3" s="69" t="s">
        <v>139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5" spans="1:17" x14ac:dyDescent="0.25">
      <c r="A5" s="41" t="s">
        <v>7</v>
      </c>
      <c r="B5" s="53" t="s">
        <v>140</v>
      </c>
      <c r="C5" s="50" t="s">
        <v>146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48" customHeight="1" x14ac:dyDescent="0.25">
      <c r="A6" s="41"/>
      <c r="B6" s="63"/>
      <c r="C6" s="50" t="s">
        <v>141</v>
      </c>
      <c r="D6" s="51"/>
      <c r="E6" s="51"/>
      <c r="F6" s="50" t="s">
        <v>142</v>
      </c>
      <c r="G6" s="51"/>
      <c r="H6" s="52"/>
      <c r="I6" s="50" t="s">
        <v>143</v>
      </c>
      <c r="J6" s="51"/>
      <c r="K6" s="52"/>
      <c r="L6" s="50" t="s">
        <v>144</v>
      </c>
      <c r="M6" s="51"/>
      <c r="N6" s="52"/>
      <c r="O6" s="50" t="s">
        <v>145</v>
      </c>
      <c r="P6" s="51"/>
      <c r="Q6" s="52"/>
    </row>
    <row r="7" spans="1:17" ht="94.5" customHeight="1" x14ac:dyDescent="0.25">
      <c r="A7" s="41"/>
      <c r="B7" s="54"/>
      <c r="C7" s="22">
        <v>2014</v>
      </c>
      <c r="D7" s="6" t="s">
        <v>228</v>
      </c>
      <c r="E7" s="6" t="s">
        <v>97</v>
      </c>
      <c r="F7" s="36">
        <v>2014</v>
      </c>
      <c r="G7" s="37" t="s">
        <v>228</v>
      </c>
      <c r="H7" s="6" t="s">
        <v>97</v>
      </c>
      <c r="I7" s="36">
        <v>2014</v>
      </c>
      <c r="J7" s="37" t="s">
        <v>228</v>
      </c>
      <c r="K7" s="6" t="s">
        <v>97</v>
      </c>
      <c r="L7" s="36">
        <v>2014</v>
      </c>
      <c r="M7" s="37" t="s">
        <v>228</v>
      </c>
      <c r="N7" s="6" t="s">
        <v>97</v>
      </c>
      <c r="O7" s="36">
        <v>2014</v>
      </c>
      <c r="P7" s="37" t="s">
        <v>228</v>
      </c>
      <c r="Q7" s="6" t="s">
        <v>97</v>
      </c>
    </row>
    <row r="8" spans="1:17" x14ac:dyDescent="0.25">
      <c r="A8" s="22">
        <v>1</v>
      </c>
      <c r="B8" s="6">
        <v>2</v>
      </c>
      <c r="C8" s="6">
        <v>3</v>
      </c>
      <c r="D8" s="22">
        <v>4</v>
      </c>
      <c r="E8" s="6">
        <v>5</v>
      </c>
      <c r="F8" s="22">
        <v>6</v>
      </c>
      <c r="G8" s="6">
        <v>7</v>
      </c>
      <c r="H8" s="6">
        <v>8</v>
      </c>
      <c r="I8" s="22">
        <v>9</v>
      </c>
      <c r="J8" s="6">
        <v>10</v>
      </c>
      <c r="K8" s="22">
        <v>11</v>
      </c>
      <c r="L8" s="6">
        <v>12</v>
      </c>
      <c r="M8" s="6">
        <v>13</v>
      </c>
      <c r="N8" s="22">
        <v>14</v>
      </c>
      <c r="O8" s="6">
        <v>15</v>
      </c>
      <c r="P8" s="22">
        <v>16</v>
      </c>
      <c r="Q8" s="6">
        <v>17</v>
      </c>
    </row>
    <row r="9" spans="1:17" ht="31.5" x14ac:dyDescent="0.25">
      <c r="A9" s="4" t="s">
        <v>83</v>
      </c>
      <c r="B9" s="33" t="s">
        <v>147</v>
      </c>
      <c r="C9" s="23">
        <v>0</v>
      </c>
      <c r="D9" s="23">
        <v>0</v>
      </c>
      <c r="E9" s="22">
        <f>D9-C9</f>
        <v>0</v>
      </c>
      <c r="F9" s="23">
        <v>0</v>
      </c>
      <c r="G9" s="23">
        <v>0</v>
      </c>
      <c r="H9" s="22">
        <f>G9-F9</f>
        <v>0</v>
      </c>
      <c r="I9" s="23">
        <v>0</v>
      </c>
      <c r="J9" s="23">
        <v>0</v>
      </c>
      <c r="K9" s="22">
        <f>J9-I9</f>
        <v>0</v>
      </c>
      <c r="L9" s="23">
        <v>0</v>
      </c>
      <c r="M9" s="23">
        <v>0</v>
      </c>
      <c r="N9" s="22">
        <f>M9-L9</f>
        <v>0</v>
      </c>
      <c r="O9" s="23">
        <v>0</v>
      </c>
      <c r="P9" s="23">
        <v>0</v>
      </c>
      <c r="Q9" s="22">
        <f>P9-O9</f>
        <v>0</v>
      </c>
    </row>
    <row r="10" spans="1:17" ht="31.5" x14ac:dyDescent="0.25">
      <c r="A10" s="4" t="s">
        <v>3</v>
      </c>
      <c r="B10" s="33" t="s">
        <v>148</v>
      </c>
      <c r="C10" s="23">
        <v>0</v>
      </c>
      <c r="D10" s="23">
        <v>0</v>
      </c>
      <c r="E10" s="22">
        <f>D10-C10</f>
        <v>0</v>
      </c>
      <c r="F10" s="23">
        <v>0</v>
      </c>
      <c r="G10" s="23">
        <v>0</v>
      </c>
      <c r="H10" s="22">
        <f>G10-F10</f>
        <v>0</v>
      </c>
      <c r="I10" s="23">
        <v>0</v>
      </c>
      <c r="J10" s="23">
        <v>0</v>
      </c>
      <c r="K10" s="22">
        <f>J10-I10</f>
        <v>0</v>
      </c>
      <c r="L10" s="23">
        <v>0</v>
      </c>
      <c r="M10" s="23">
        <v>0</v>
      </c>
      <c r="N10" s="22">
        <f>M10-L10</f>
        <v>0</v>
      </c>
      <c r="O10" s="23">
        <v>0</v>
      </c>
      <c r="P10" s="23">
        <v>0</v>
      </c>
      <c r="Q10" s="22">
        <f>P10-O10</f>
        <v>0</v>
      </c>
    </row>
    <row r="11" spans="1:17" ht="31.5" x14ac:dyDescent="0.25">
      <c r="A11" s="4" t="s">
        <v>4</v>
      </c>
      <c r="B11" s="33" t="s">
        <v>149</v>
      </c>
      <c r="C11" s="23">
        <v>0</v>
      </c>
      <c r="D11" s="23">
        <v>0</v>
      </c>
      <c r="E11" s="22">
        <f>D11-C11</f>
        <v>0</v>
      </c>
      <c r="F11" s="23">
        <v>0</v>
      </c>
      <c r="G11" s="23">
        <v>0</v>
      </c>
      <c r="H11" s="22">
        <f>G11-F11</f>
        <v>0</v>
      </c>
      <c r="I11" s="23">
        <v>0</v>
      </c>
      <c r="J11" s="23">
        <v>0</v>
      </c>
      <c r="K11" s="22">
        <f>J11-I11</f>
        <v>0</v>
      </c>
      <c r="L11" s="23">
        <v>0</v>
      </c>
      <c r="M11" s="23">
        <v>0</v>
      </c>
      <c r="N11" s="22">
        <f>M11-L11</f>
        <v>0</v>
      </c>
      <c r="O11" s="23">
        <v>0</v>
      </c>
      <c r="P11" s="23">
        <v>0</v>
      </c>
      <c r="Q11" s="22">
        <f>P11-O11</f>
        <v>0</v>
      </c>
    </row>
    <row r="12" spans="1:17" ht="31.5" x14ac:dyDescent="0.25">
      <c r="A12" s="4" t="s">
        <v>51</v>
      </c>
      <c r="B12" s="33" t="s">
        <v>150</v>
      </c>
      <c r="C12" s="23">
        <v>0</v>
      </c>
      <c r="D12" s="23">
        <v>0</v>
      </c>
      <c r="E12" s="22">
        <f>D12-C12</f>
        <v>0</v>
      </c>
      <c r="F12" s="23">
        <v>0</v>
      </c>
      <c r="G12" s="23">
        <v>0</v>
      </c>
      <c r="H12" s="22">
        <f>G12-F12</f>
        <v>0</v>
      </c>
      <c r="I12" s="23">
        <v>0</v>
      </c>
      <c r="J12" s="23">
        <v>0</v>
      </c>
      <c r="K12" s="22">
        <f>J12-I12</f>
        <v>0</v>
      </c>
      <c r="L12" s="23">
        <v>0</v>
      </c>
      <c r="M12" s="23">
        <v>0</v>
      </c>
      <c r="N12" s="22">
        <f>M12-L12</f>
        <v>0</v>
      </c>
      <c r="O12" s="23">
        <v>0</v>
      </c>
      <c r="P12" s="23">
        <v>0</v>
      </c>
      <c r="Q12" s="22">
        <f>P12-O12</f>
        <v>0</v>
      </c>
    </row>
    <row r="13" spans="1:17" x14ac:dyDescent="0.25">
      <c r="A13" s="4" t="s">
        <v>52</v>
      </c>
      <c r="B13" s="5" t="s">
        <v>151</v>
      </c>
      <c r="C13" s="23">
        <v>0</v>
      </c>
      <c r="D13" s="23">
        <v>0</v>
      </c>
      <c r="E13" s="22">
        <f>D13-C13</f>
        <v>0</v>
      </c>
      <c r="F13" s="23">
        <v>0</v>
      </c>
      <c r="G13" s="23">
        <v>0</v>
      </c>
      <c r="H13" s="22">
        <f>G13-F13</f>
        <v>0</v>
      </c>
      <c r="I13" s="23">
        <v>0</v>
      </c>
      <c r="J13" s="23">
        <v>0</v>
      </c>
      <c r="K13" s="22">
        <f>J13-I13</f>
        <v>0</v>
      </c>
      <c r="L13" s="23">
        <v>0</v>
      </c>
      <c r="M13" s="23">
        <v>0</v>
      </c>
      <c r="N13" s="22">
        <f>M13-L13</f>
        <v>0</v>
      </c>
      <c r="O13" s="23">
        <v>0</v>
      </c>
      <c r="P13" s="23">
        <v>0</v>
      </c>
      <c r="Q13" s="22">
        <f>P13-O13</f>
        <v>0</v>
      </c>
    </row>
    <row r="14" spans="1:17" ht="31.5" x14ac:dyDescent="0.25">
      <c r="A14" s="4" t="s">
        <v>153</v>
      </c>
      <c r="B14" s="5" t="s">
        <v>152</v>
      </c>
      <c r="C14" s="23">
        <v>0</v>
      </c>
      <c r="D14" s="23">
        <v>0</v>
      </c>
      <c r="E14" s="22">
        <f t="shared" ref="E14:E29" si="0">D14-C14</f>
        <v>0</v>
      </c>
      <c r="F14" s="23">
        <v>0</v>
      </c>
      <c r="G14" s="23">
        <v>0</v>
      </c>
      <c r="H14" s="22">
        <f t="shared" ref="H14:H29" si="1">G14-F14</f>
        <v>0</v>
      </c>
      <c r="I14" s="23">
        <v>0</v>
      </c>
      <c r="J14" s="23">
        <v>0</v>
      </c>
      <c r="K14" s="22">
        <f t="shared" ref="K14:K29" si="2">J14-I14</f>
        <v>0</v>
      </c>
      <c r="L14" s="23">
        <v>0</v>
      </c>
      <c r="M14" s="23">
        <v>0</v>
      </c>
      <c r="N14" s="22">
        <f t="shared" ref="N14:N29" si="3">M14-L14</f>
        <v>0</v>
      </c>
      <c r="O14" s="23">
        <v>0</v>
      </c>
      <c r="P14" s="23">
        <v>0</v>
      </c>
      <c r="Q14" s="22">
        <f t="shared" ref="Q14:Q29" si="4">P14-O14</f>
        <v>0</v>
      </c>
    </row>
    <row r="15" spans="1:17" x14ac:dyDescent="0.25">
      <c r="A15" s="4" t="s">
        <v>155</v>
      </c>
      <c r="B15" s="5" t="s">
        <v>154</v>
      </c>
      <c r="C15" s="23">
        <v>0</v>
      </c>
      <c r="D15" s="23">
        <v>0</v>
      </c>
      <c r="E15" s="22">
        <f t="shared" si="0"/>
        <v>0</v>
      </c>
      <c r="F15" s="23">
        <v>0</v>
      </c>
      <c r="G15" s="23">
        <v>0</v>
      </c>
      <c r="H15" s="22">
        <f t="shared" si="1"/>
        <v>0</v>
      </c>
      <c r="I15" s="23">
        <v>0</v>
      </c>
      <c r="J15" s="23">
        <v>0</v>
      </c>
      <c r="K15" s="22">
        <f t="shared" si="2"/>
        <v>0</v>
      </c>
      <c r="L15" s="23">
        <v>0</v>
      </c>
      <c r="M15" s="23">
        <v>0</v>
      </c>
      <c r="N15" s="22">
        <f t="shared" si="3"/>
        <v>0</v>
      </c>
      <c r="O15" s="23">
        <v>0</v>
      </c>
      <c r="P15" s="23">
        <v>0</v>
      </c>
      <c r="Q15" s="22">
        <f t="shared" si="4"/>
        <v>0</v>
      </c>
    </row>
    <row r="16" spans="1:17" x14ac:dyDescent="0.25">
      <c r="A16" s="4" t="s">
        <v>84</v>
      </c>
      <c r="B16" s="5" t="s">
        <v>156</v>
      </c>
      <c r="C16" s="23">
        <v>0</v>
      </c>
      <c r="D16" s="23">
        <v>0</v>
      </c>
      <c r="E16" s="22">
        <f t="shared" si="0"/>
        <v>0</v>
      </c>
      <c r="F16" s="23">
        <v>0</v>
      </c>
      <c r="G16" s="23">
        <v>0</v>
      </c>
      <c r="H16" s="22">
        <f t="shared" si="1"/>
        <v>0</v>
      </c>
      <c r="I16" s="23">
        <v>0</v>
      </c>
      <c r="J16" s="23">
        <v>0</v>
      </c>
      <c r="K16" s="22">
        <f t="shared" si="2"/>
        <v>0</v>
      </c>
      <c r="L16" s="23">
        <v>0</v>
      </c>
      <c r="M16" s="23">
        <v>0</v>
      </c>
      <c r="N16" s="22">
        <f t="shared" si="3"/>
        <v>0</v>
      </c>
      <c r="O16" s="23">
        <v>0</v>
      </c>
      <c r="P16" s="23">
        <v>0</v>
      </c>
      <c r="Q16" s="22">
        <f t="shared" si="4"/>
        <v>0</v>
      </c>
    </row>
    <row r="17" spans="1:17" ht="31.5" x14ac:dyDescent="0.25">
      <c r="A17" s="4" t="s">
        <v>19</v>
      </c>
      <c r="B17" s="5" t="s">
        <v>157</v>
      </c>
      <c r="C17" s="23">
        <v>0</v>
      </c>
      <c r="D17" s="23">
        <v>0</v>
      </c>
      <c r="E17" s="22">
        <f t="shared" si="0"/>
        <v>0</v>
      </c>
      <c r="F17" s="23">
        <v>0</v>
      </c>
      <c r="G17" s="23">
        <v>0</v>
      </c>
      <c r="H17" s="22">
        <f t="shared" si="1"/>
        <v>0</v>
      </c>
      <c r="I17" s="23">
        <v>0</v>
      </c>
      <c r="J17" s="23">
        <v>0</v>
      </c>
      <c r="K17" s="22">
        <f t="shared" si="2"/>
        <v>0</v>
      </c>
      <c r="L17" s="23">
        <v>0</v>
      </c>
      <c r="M17" s="23">
        <v>0</v>
      </c>
      <c r="N17" s="22">
        <f t="shared" si="3"/>
        <v>0</v>
      </c>
      <c r="O17" s="23">
        <v>0</v>
      </c>
      <c r="P17" s="23">
        <v>0</v>
      </c>
      <c r="Q17" s="22">
        <f t="shared" si="4"/>
        <v>0</v>
      </c>
    </row>
    <row r="18" spans="1:17" ht="31.5" x14ac:dyDescent="0.25">
      <c r="A18" s="4" t="s">
        <v>20</v>
      </c>
      <c r="B18" s="5" t="s">
        <v>158</v>
      </c>
      <c r="C18" s="23">
        <v>0</v>
      </c>
      <c r="D18" s="23">
        <v>0</v>
      </c>
      <c r="E18" s="22">
        <f t="shared" si="0"/>
        <v>0</v>
      </c>
      <c r="F18" s="23">
        <v>0</v>
      </c>
      <c r="G18" s="23">
        <v>0</v>
      </c>
      <c r="H18" s="22">
        <f t="shared" si="1"/>
        <v>0</v>
      </c>
      <c r="I18" s="23">
        <v>0</v>
      </c>
      <c r="J18" s="23">
        <v>0</v>
      </c>
      <c r="K18" s="22">
        <f t="shared" si="2"/>
        <v>0</v>
      </c>
      <c r="L18" s="23">
        <v>0</v>
      </c>
      <c r="M18" s="23">
        <v>0</v>
      </c>
      <c r="N18" s="22">
        <f t="shared" si="3"/>
        <v>0</v>
      </c>
      <c r="O18" s="23">
        <v>0</v>
      </c>
      <c r="P18" s="23">
        <v>0</v>
      </c>
      <c r="Q18" s="22">
        <f t="shared" si="4"/>
        <v>0</v>
      </c>
    </row>
    <row r="19" spans="1:17" x14ac:dyDescent="0.25">
      <c r="A19" s="4" t="s">
        <v>21</v>
      </c>
      <c r="B19" s="5" t="s">
        <v>159</v>
      </c>
      <c r="C19" s="23">
        <v>0</v>
      </c>
      <c r="D19" s="23">
        <v>0</v>
      </c>
      <c r="E19" s="22">
        <f t="shared" si="0"/>
        <v>0</v>
      </c>
      <c r="F19" s="23">
        <v>0</v>
      </c>
      <c r="G19" s="23">
        <v>0</v>
      </c>
      <c r="H19" s="22">
        <f t="shared" si="1"/>
        <v>0</v>
      </c>
      <c r="I19" s="23">
        <v>0</v>
      </c>
      <c r="J19" s="23">
        <v>0</v>
      </c>
      <c r="K19" s="22">
        <f t="shared" si="2"/>
        <v>0</v>
      </c>
      <c r="L19" s="23">
        <v>0</v>
      </c>
      <c r="M19" s="23">
        <v>0</v>
      </c>
      <c r="N19" s="22">
        <f t="shared" si="3"/>
        <v>0</v>
      </c>
      <c r="O19" s="23">
        <v>0</v>
      </c>
      <c r="P19" s="23">
        <v>0</v>
      </c>
      <c r="Q19" s="22">
        <f t="shared" si="4"/>
        <v>0</v>
      </c>
    </row>
    <row r="20" spans="1:17" ht="31.5" x14ac:dyDescent="0.25">
      <c r="A20" s="4" t="s">
        <v>23</v>
      </c>
      <c r="B20" s="5" t="s">
        <v>149</v>
      </c>
      <c r="C20" s="23">
        <v>0</v>
      </c>
      <c r="D20" s="23">
        <v>0</v>
      </c>
      <c r="E20" s="22">
        <f t="shared" si="0"/>
        <v>0</v>
      </c>
      <c r="F20" s="23">
        <v>0</v>
      </c>
      <c r="G20" s="23">
        <v>0</v>
      </c>
      <c r="H20" s="22">
        <f t="shared" si="1"/>
        <v>0</v>
      </c>
      <c r="I20" s="23">
        <v>0</v>
      </c>
      <c r="J20" s="23">
        <v>0</v>
      </c>
      <c r="K20" s="22">
        <f t="shared" si="2"/>
        <v>0</v>
      </c>
      <c r="L20" s="23">
        <v>0</v>
      </c>
      <c r="M20" s="23">
        <v>0</v>
      </c>
      <c r="N20" s="22">
        <f t="shared" si="3"/>
        <v>0</v>
      </c>
      <c r="O20" s="23">
        <v>0</v>
      </c>
      <c r="P20" s="23">
        <v>0</v>
      </c>
      <c r="Q20" s="22">
        <f t="shared" si="4"/>
        <v>0</v>
      </c>
    </row>
    <row r="21" spans="1:17" ht="31.5" x14ac:dyDescent="0.25">
      <c r="A21" s="4" t="s">
        <v>55</v>
      </c>
      <c r="B21" s="5" t="s">
        <v>150</v>
      </c>
      <c r="C21" s="23">
        <v>0</v>
      </c>
      <c r="D21" s="23">
        <v>0</v>
      </c>
      <c r="E21" s="22">
        <f t="shared" si="0"/>
        <v>0</v>
      </c>
      <c r="F21" s="23">
        <v>0</v>
      </c>
      <c r="G21" s="23">
        <v>0</v>
      </c>
      <c r="H21" s="22">
        <f t="shared" si="1"/>
        <v>0</v>
      </c>
      <c r="I21" s="23">
        <v>0</v>
      </c>
      <c r="J21" s="23">
        <v>0</v>
      </c>
      <c r="K21" s="22">
        <f t="shared" si="2"/>
        <v>0</v>
      </c>
      <c r="L21" s="23">
        <v>0</v>
      </c>
      <c r="M21" s="23">
        <v>0</v>
      </c>
      <c r="N21" s="22">
        <f t="shared" si="3"/>
        <v>0</v>
      </c>
      <c r="O21" s="23">
        <v>0</v>
      </c>
      <c r="P21" s="23">
        <v>0</v>
      </c>
      <c r="Q21" s="22">
        <f t="shared" si="4"/>
        <v>0</v>
      </c>
    </row>
    <row r="22" spans="1:17" x14ac:dyDescent="0.25">
      <c r="A22" s="4" t="s">
        <v>56</v>
      </c>
      <c r="B22" s="5" t="s">
        <v>151</v>
      </c>
      <c r="C22" s="23">
        <v>0</v>
      </c>
      <c r="D22" s="23">
        <v>0</v>
      </c>
      <c r="E22" s="22">
        <f t="shared" si="0"/>
        <v>0</v>
      </c>
      <c r="F22" s="23">
        <v>0</v>
      </c>
      <c r="G22" s="23">
        <v>0</v>
      </c>
      <c r="H22" s="22">
        <f t="shared" si="1"/>
        <v>0</v>
      </c>
      <c r="I22" s="23">
        <v>0</v>
      </c>
      <c r="J22" s="23">
        <v>0</v>
      </c>
      <c r="K22" s="22">
        <f t="shared" si="2"/>
        <v>0</v>
      </c>
      <c r="L22" s="23">
        <v>0</v>
      </c>
      <c r="M22" s="23">
        <v>0</v>
      </c>
      <c r="N22" s="22">
        <f t="shared" si="3"/>
        <v>0</v>
      </c>
      <c r="O22" s="23">
        <v>0</v>
      </c>
      <c r="P22" s="23">
        <v>0</v>
      </c>
      <c r="Q22" s="22">
        <f t="shared" si="4"/>
        <v>0</v>
      </c>
    </row>
    <row r="23" spans="1:17" ht="31.5" x14ac:dyDescent="0.25">
      <c r="A23" s="4" t="s">
        <v>161</v>
      </c>
      <c r="B23" s="5" t="s">
        <v>160</v>
      </c>
      <c r="C23" s="23">
        <v>0</v>
      </c>
      <c r="D23" s="23">
        <v>0</v>
      </c>
      <c r="E23" s="22">
        <f t="shared" si="0"/>
        <v>0</v>
      </c>
      <c r="F23" s="23">
        <v>0</v>
      </c>
      <c r="G23" s="23">
        <v>0</v>
      </c>
      <c r="H23" s="22">
        <f t="shared" si="1"/>
        <v>0</v>
      </c>
      <c r="I23" s="23">
        <v>0</v>
      </c>
      <c r="J23" s="23">
        <v>0</v>
      </c>
      <c r="K23" s="22">
        <f t="shared" si="2"/>
        <v>0</v>
      </c>
      <c r="L23" s="23">
        <v>0</v>
      </c>
      <c r="M23" s="23">
        <v>0</v>
      </c>
      <c r="N23" s="22">
        <f t="shared" si="3"/>
        <v>0</v>
      </c>
      <c r="O23" s="23">
        <v>0</v>
      </c>
      <c r="P23" s="23">
        <v>0</v>
      </c>
      <c r="Q23" s="22">
        <f t="shared" si="4"/>
        <v>0</v>
      </c>
    </row>
    <row r="24" spans="1:17" x14ac:dyDescent="0.25">
      <c r="A24" s="4" t="s">
        <v>162</v>
      </c>
      <c r="B24" s="5" t="s">
        <v>154</v>
      </c>
      <c r="C24" s="23">
        <v>0</v>
      </c>
      <c r="D24" s="23">
        <v>0</v>
      </c>
      <c r="E24" s="22">
        <f t="shared" si="0"/>
        <v>0</v>
      </c>
      <c r="F24" s="23">
        <v>0</v>
      </c>
      <c r="G24" s="23">
        <v>0</v>
      </c>
      <c r="H24" s="22">
        <f t="shared" si="1"/>
        <v>0</v>
      </c>
      <c r="I24" s="23">
        <v>0</v>
      </c>
      <c r="J24" s="23">
        <v>0</v>
      </c>
      <c r="K24" s="22">
        <f t="shared" si="2"/>
        <v>0</v>
      </c>
      <c r="L24" s="23">
        <v>0</v>
      </c>
      <c r="M24" s="23">
        <v>0</v>
      </c>
      <c r="N24" s="22">
        <f t="shared" si="3"/>
        <v>0</v>
      </c>
      <c r="O24" s="23">
        <v>0</v>
      </c>
      <c r="P24" s="23">
        <v>0</v>
      </c>
      <c r="Q24" s="22">
        <f t="shared" si="4"/>
        <v>0</v>
      </c>
    </row>
    <row r="25" spans="1:17" x14ac:dyDescent="0.25">
      <c r="A25" s="4" t="s">
        <v>30</v>
      </c>
      <c r="B25" s="5" t="s">
        <v>163</v>
      </c>
      <c r="C25" s="23">
        <v>0</v>
      </c>
      <c r="D25" s="23">
        <v>0</v>
      </c>
      <c r="E25" s="22">
        <f t="shared" si="0"/>
        <v>0</v>
      </c>
      <c r="F25" s="23">
        <v>0</v>
      </c>
      <c r="G25" s="23">
        <v>0</v>
      </c>
      <c r="H25" s="22">
        <f t="shared" si="1"/>
        <v>0</v>
      </c>
      <c r="I25" s="23">
        <v>0</v>
      </c>
      <c r="J25" s="23">
        <v>0</v>
      </c>
      <c r="K25" s="22">
        <f t="shared" si="2"/>
        <v>0</v>
      </c>
      <c r="L25" s="23">
        <v>0</v>
      </c>
      <c r="M25" s="23">
        <v>0</v>
      </c>
      <c r="N25" s="22">
        <f t="shared" si="3"/>
        <v>0</v>
      </c>
      <c r="O25" s="23">
        <v>0</v>
      </c>
      <c r="P25" s="23">
        <v>0</v>
      </c>
      <c r="Q25" s="22">
        <f t="shared" si="4"/>
        <v>0</v>
      </c>
    </row>
    <row r="26" spans="1:17" ht="31.5" x14ac:dyDescent="0.25">
      <c r="A26" s="4" t="s">
        <v>58</v>
      </c>
      <c r="B26" s="5" t="s">
        <v>164</v>
      </c>
      <c r="C26" s="23">
        <v>0</v>
      </c>
      <c r="D26" s="23">
        <v>0</v>
      </c>
      <c r="E26" s="22">
        <f t="shared" si="0"/>
        <v>0</v>
      </c>
      <c r="F26" s="23">
        <v>0</v>
      </c>
      <c r="G26" s="23">
        <v>0</v>
      </c>
      <c r="H26" s="22">
        <f t="shared" si="1"/>
        <v>0</v>
      </c>
      <c r="I26" s="23">
        <v>0</v>
      </c>
      <c r="J26" s="23">
        <v>0</v>
      </c>
      <c r="K26" s="22">
        <f t="shared" si="2"/>
        <v>0</v>
      </c>
      <c r="L26" s="23">
        <v>0</v>
      </c>
      <c r="M26" s="23">
        <v>0</v>
      </c>
      <c r="N26" s="22">
        <f t="shared" si="3"/>
        <v>0</v>
      </c>
      <c r="O26" s="23">
        <v>0</v>
      </c>
      <c r="P26" s="23">
        <v>0</v>
      </c>
      <c r="Q26" s="22">
        <f t="shared" si="4"/>
        <v>0</v>
      </c>
    </row>
    <row r="27" spans="1:17" ht="47.25" x14ac:dyDescent="0.25">
      <c r="A27" s="4" t="s">
        <v>59</v>
      </c>
      <c r="B27" s="5" t="s">
        <v>165</v>
      </c>
      <c r="C27" s="23">
        <v>0</v>
      </c>
      <c r="D27" s="23">
        <v>0</v>
      </c>
      <c r="E27" s="22">
        <f t="shared" si="0"/>
        <v>0</v>
      </c>
      <c r="F27" s="23">
        <v>0</v>
      </c>
      <c r="G27" s="23">
        <v>0</v>
      </c>
      <c r="H27" s="22">
        <f t="shared" si="1"/>
        <v>0</v>
      </c>
      <c r="I27" s="23">
        <v>0</v>
      </c>
      <c r="J27" s="23">
        <v>0</v>
      </c>
      <c r="K27" s="22">
        <f t="shared" si="2"/>
        <v>0</v>
      </c>
      <c r="L27" s="23">
        <v>0</v>
      </c>
      <c r="M27" s="23">
        <v>0</v>
      </c>
      <c r="N27" s="22">
        <f t="shared" si="3"/>
        <v>0</v>
      </c>
      <c r="O27" s="23">
        <v>0</v>
      </c>
      <c r="P27" s="23">
        <v>0</v>
      </c>
      <c r="Q27" s="22">
        <f t="shared" si="4"/>
        <v>0</v>
      </c>
    </row>
    <row r="28" spans="1:17" ht="31.5" x14ac:dyDescent="0.25">
      <c r="A28" s="4" t="s">
        <v>60</v>
      </c>
      <c r="B28" s="5" t="s">
        <v>166</v>
      </c>
      <c r="C28" s="23">
        <v>0</v>
      </c>
      <c r="D28" s="23">
        <v>0</v>
      </c>
      <c r="E28" s="22">
        <f t="shared" si="0"/>
        <v>0</v>
      </c>
      <c r="F28" s="23">
        <v>0</v>
      </c>
      <c r="G28" s="23">
        <v>0</v>
      </c>
      <c r="H28" s="22">
        <f t="shared" si="1"/>
        <v>0</v>
      </c>
      <c r="I28" s="23">
        <v>0</v>
      </c>
      <c r="J28" s="23">
        <v>0</v>
      </c>
      <c r="K28" s="22">
        <f t="shared" si="2"/>
        <v>0</v>
      </c>
      <c r="L28" s="23">
        <v>0</v>
      </c>
      <c r="M28" s="23">
        <v>0</v>
      </c>
      <c r="N28" s="22">
        <f t="shared" si="3"/>
        <v>0</v>
      </c>
      <c r="O28" s="23">
        <v>0</v>
      </c>
      <c r="P28" s="23">
        <v>0</v>
      </c>
      <c r="Q28" s="22">
        <f t="shared" si="4"/>
        <v>0</v>
      </c>
    </row>
    <row r="29" spans="1:17" x14ac:dyDescent="0.25">
      <c r="A29" s="4" t="s">
        <v>61</v>
      </c>
      <c r="B29" s="5" t="s">
        <v>154</v>
      </c>
      <c r="C29" s="23">
        <v>0</v>
      </c>
      <c r="D29" s="23">
        <v>0</v>
      </c>
      <c r="E29" s="22">
        <f t="shared" si="0"/>
        <v>0</v>
      </c>
      <c r="F29" s="23">
        <v>0</v>
      </c>
      <c r="G29" s="23">
        <v>0</v>
      </c>
      <c r="H29" s="22">
        <f t="shared" si="1"/>
        <v>0</v>
      </c>
      <c r="I29" s="23">
        <v>0</v>
      </c>
      <c r="J29" s="23">
        <v>0</v>
      </c>
      <c r="K29" s="22">
        <f t="shared" si="2"/>
        <v>0</v>
      </c>
      <c r="L29" s="23">
        <v>0</v>
      </c>
      <c r="M29" s="23">
        <v>0</v>
      </c>
      <c r="N29" s="22">
        <f t="shared" si="3"/>
        <v>0</v>
      </c>
      <c r="O29" s="23">
        <v>0</v>
      </c>
      <c r="P29" s="23">
        <v>0</v>
      </c>
      <c r="Q29" s="22">
        <f t="shared" si="4"/>
        <v>0</v>
      </c>
    </row>
  </sheetData>
  <mergeCells count="10">
    <mergeCell ref="A1:Q1"/>
    <mergeCell ref="A3:Q3"/>
    <mergeCell ref="A5:A7"/>
    <mergeCell ref="B5:B7"/>
    <mergeCell ref="C5:Q5"/>
    <mergeCell ref="C6:E6"/>
    <mergeCell ref="F6:H6"/>
    <mergeCell ref="I6:K6"/>
    <mergeCell ref="L6:N6"/>
    <mergeCell ref="O6:Q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1"/>
    </sheetView>
  </sheetViews>
  <sheetFormatPr defaultRowHeight="15" x14ac:dyDescent="0.25"/>
  <cols>
    <col min="1" max="1" width="3.140625" bestFit="1" customWidth="1"/>
    <col min="2" max="3" width="15.140625" bestFit="1" customWidth="1"/>
    <col min="4" max="4" width="18.5703125" bestFit="1" customWidth="1"/>
    <col min="5" max="5" width="14.140625" bestFit="1" customWidth="1"/>
    <col min="6" max="6" width="14" bestFit="1" customWidth="1"/>
    <col min="7" max="7" width="78.5703125" bestFit="1" customWidth="1"/>
    <col min="8" max="8" width="15.140625" bestFit="1" customWidth="1"/>
    <col min="9" max="9" width="15.5703125" customWidth="1"/>
    <col min="10" max="10" width="13.28515625" customWidth="1"/>
    <col min="11" max="11" width="16.42578125" customWidth="1"/>
  </cols>
  <sheetData>
    <row r="1" spans="1:11" s="1" customFormat="1" ht="15.75" x14ac:dyDescent="0.25">
      <c r="A1" s="69" t="s">
        <v>167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15.75" x14ac:dyDescent="0.25"/>
    <row r="3" spans="1:11" s="1" customFormat="1" ht="157.5" x14ac:dyDescent="0.25">
      <c r="A3" s="22" t="s">
        <v>7</v>
      </c>
      <c r="B3" s="6" t="s">
        <v>168</v>
      </c>
      <c r="C3" s="6" t="s">
        <v>169</v>
      </c>
      <c r="D3" s="6" t="s">
        <v>170</v>
      </c>
      <c r="E3" s="6" t="s">
        <v>171</v>
      </c>
      <c r="F3" s="6" t="s">
        <v>172</v>
      </c>
      <c r="G3" s="6" t="s">
        <v>173</v>
      </c>
      <c r="H3" s="6" t="s">
        <v>174</v>
      </c>
      <c r="I3" s="6" t="s">
        <v>175</v>
      </c>
      <c r="J3" s="6" t="s">
        <v>176</v>
      </c>
      <c r="K3" s="6" t="s">
        <v>177</v>
      </c>
    </row>
    <row r="4" spans="1:11" s="1" customFormat="1" ht="15.75" x14ac:dyDescent="0.25">
      <c r="A4" s="22">
        <v>1</v>
      </c>
      <c r="B4" s="6">
        <v>2</v>
      </c>
      <c r="C4" s="6">
        <v>3</v>
      </c>
      <c r="D4" s="22">
        <v>4</v>
      </c>
      <c r="E4" s="6">
        <v>5</v>
      </c>
      <c r="F4" s="22">
        <v>6</v>
      </c>
      <c r="G4" s="6">
        <v>7</v>
      </c>
      <c r="H4" s="6">
        <v>8</v>
      </c>
      <c r="I4" s="22">
        <v>9</v>
      </c>
      <c r="J4" s="6">
        <v>10</v>
      </c>
      <c r="K4" s="22">
        <v>11</v>
      </c>
    </row>
    <row r="5" spans="1:11" s="1" customFormat="1" ht="346.5" x14ac:dyDescent="0.25">
      <c r="A5" s="4" t="s">
        <v>83</v>
      </c>
      <c r="B5" s="33" t="s">
        <v>178</v>
      </c>
      <c r="C5" s="33" t="s">
        <v>179</v>
      </c>
      <c r="D5" s="23" t="s">
        <v>180</v>
      </c>
      <c r="E5" s="11" t="s">
        <v>234</v>
      </c>
      <c r="F5" s="11" t="s">
        <v>235</v>
      </c>
      <c r="G5" s="34" t="s">
        <v>181</v>
      </c>
      <c r="H5" s="22">
        <v>12</v>
      </c>
      <c r="I5" s="23">
        <v>15</v>
      </c>
      <c r="J5" s="23">
        <v>0</v>
      </c>
      <c r="K5" s="22">
        <v>0</v>
      </c>
    </row>
  </sheetData>
  <mergeCells count="1">
    <mergeCell ref="A1:K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RowHeight="15" x14ac:dyDescent="0.25"/>
  <cols>
    <col min="1" max="1" width="3.85546875" bestFit="1" customWidth="1"/>
    <col min="2" max="2" width="61.28515625" bestFit="1" customWidth="1"/>
    <col min="3" max="3" width="15.140625" bestFit="1" customWidth="1"/>
    <col min="4" max="4" width="15" customWidth="1"/>
  </cols>
  <sheetData>
    <row r="1" spans="1:4" s="1" customFormat="1" ht="15.75" x14ac:dyDescent="0.25">
      <c r="A1" s="69" t="s">
        <v>182</v>
      </c>
      <c r="B1" s="69"/>
      <c r="C1" s="69"/>
      <c r="D1" s="69"/>
    </row>
    <row r="2" spans="1:4" s="1" customFormat="1" ht="15.75" x14ac:dyDescent="0.25"/>
    <row r="3" spans="1:4" s="1" customFormat="1" ht="31.5" x14ac:dyDescent="0.25">
      <c r="A3" s="22" t="s">
        <v>7</v>
      </c>
      <c r="B3" s="6" t="s">
        <v>183</v>
      </c>
      <c r="C3" s="6" t="s">
        <v>184</v>
      </c>
      <c r="D3" s="6"/>
    </row>
    <row r="4" spans="1:4" s="1" customFormat="1" ht="63" x14ac:dyDescent="0.25">
      <c r="A4" s="22">
        <v>1</v>
      </c>
      <c r="B4" s="33" t="s">
        <v>185</v>
      </c>
      <c r="C4" s="6" t="s">
        <v>186</v>
      </c>
      <c r="D4" s="6" t="s">
        <v>187</v>
      </c>
    </row>
    <row r="5" spans="1:4" s="1" customFormat="1" ht="31.5" x14ac:dyDescent="0.25">
      <c r="A5" s="22">
        <v>2</v>
      </c>
      <c r="B5" s="33" t="s">
        <v>188</v>
      </c>
      <c r="C5" s="6" t="s">
        <v>189</v>
      </c>
      <c r="D5" s="22">
        <v>365</v>
      </c>
    </row>
    <row r="6" spans="1:4" s="1" customFormat="1" ht="31.5" x14ac:dyDescent="0.25">
      <c r="A6" s="4" t="s">
        <v>19</v>
      </c>
      <c r="B6" s="33" t="s">
        <v>190</v>
      </c>
      <c r="C6" s="6" t="s">
        <v>189</v>
      </c>
      <c r="D6" s="22">
        <f>D5</f>
        <v>365</v>
      </c>
    </row>
    <row r="7" spans="1:4" s="1" customFormat="1" ht="47.25" x14ac:dyDescent="0.25">
      <c r="A7" s="4" t="s">
        <v>23</v>
      </c>
      <c r="B7" s="33" t="s">
        <v>191</v>
      </c>
      <c r="C7" s="6" t="s">
        <v>189</v>
      </c>
      <c r="D7" s="22">
        <v>0</v>
      </c>
    </row>
    <row r="8" spans="1:4" s="1" customFormat="1" ht="47.25" x14ac:dyDescent="0.25">
      <c r="A8" s="22">
        <v>3</v>
      </c>
      <c r="B8" s="33" t="s">
        <v>192</v>
      </c>
      <c r="C8" s="6" t="s">
        <v>193</v>
      </c>
      <c r="D8" s="22">
        <v>0</v>
      </c>
    </row>
    <row r="9" spans="1:4" s="1" customFormat="1" ht="47.25" x14ac:dyDescent="0.25">
      <c r="A9" s="4" t="s">
        <v>109</v>
      </c>
      <c r="B9" s="33" t="s">
        <v>194</v>
      </c>
      <c r="C9" s="6" t="s">
        <v>193</v>
      </c>
      <c r="D9" s="23">
        <v>5</v>
      </c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/>
  </sheetViews>
  <sheetFormatPr defaultRowHeight="15" x14ac:dyDescent="0.25"/>
  <sheetData>
    <row r="1" spans="1:24" ht="15.75" x14ac:dyDescent="0.25">
      <c r="A1" s="35" t="s">
        <v>195</v>
      </c>
      <c r="B1" s="35"/>
      <c r="C1" s="35"/>
      <c r="D1" s="35"/>
    </row>
    <row r="3" spans="1:24" ht="15.75" x14ac:dyDescent="0.25">
      <c r="A3" s="1" t="s">
        <v>196</v>
      </c>
    </row>
    <row r="5" spans="1:24" ht="15.75" x14ac:dyDescent="0.25">
      <c r="A5" s="35" t="s">
        <v>236</v>
      </c>
    </row>
    <row r="7" spans="1:24" ht="31.5" customHeight="1" x14ac:dyDescent="0.25">
      <c r="A7" s="70" t="s">
        <v>197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</sheetData>
  <mergeCells count="1">
    <mergeCell ref="A7:X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/>
  </sheetViews>
  <sheetFormatPr defaultRowHeight="15" x14ac:dyDescent="0.25"/>
  <cols>
    <col min="1" max="1" width="3.140625" bestFit="1" customWidth="1"/>
    <col min="2" max="2" width="22.42578125" bestFit="1" customWidth="1"/>
    <col min="3" max="5" width="11.5703125" bestFit="1" customWidth="1"/>
    <col min="6" max="8" width="13.5703125" bestFit="1" customWidth="1"/>
    <col min="9" max="9" width="8" bestFit="1" customWidth="1"/>
    <col min="10" max="10" width="15.28515625" bestFit="1" customWidth="1"/>
    <col min="11" max="11" width="18.42578125" bestFit="1" customWidth="1"/>
    <col min="12" max="12" width="15.5703125" bestFit="1" customWidth="1"/>
    <col min="13" max="13" width="15.140625" bestFit="1" customWidth="1"/>
    <col min="14" max="14" width="16.28515625" bestFit="1" customWidth="1"/>
    <col min="15" max="15" width="8" bestFit="1" customWidth="1"/>
    <col min="16" max="17" width="15.28515625" bestFit="1" customWidth="1"/>
    <col min="18" max="18" width="18.42578125" bestFit="1" customWidth="1"/>
    <col min="19" max="19" width="15.28515625" bestFit="1" customWidth="1"/>
    <col min="20" max="20" width="15.140625" bestFit="1" customWidth="1"/>
    <col min="21" max="21" width="16.28515625" bestFit="1" customWidth="1"/>
    <col min="22" max="22" width="8" bestFit="1" customWidth="1"/>
    <col min="23" max="23" width="18.7109375" customWidth="1"/>
    <col min="24" max="25" width="16.42578125" bestFit="1" customWidth="1"/>
    <col min="26" max="26" width="8" bestFit="1" customWidth="1"/>
    <col min="27" max="28" width="17.7109375" bestFit="1" customWidth="1"/>
    <col min="29" max="29" width="12.140625" bestFit="1" customWidth="1"/>
    <col min="30" max="30" width="15.7109375" bestFit="1" customWidth="1"/>
    <col min="31" max="31" width="14.5703125" bestFit="1" customWidth="1"/>
  </cols>
  <sheetData>
    <row r="1" spans="1:31" s="1" customFormat="1" ht="15.75" x14ac:dyDescent="0.25">
      <c r="A1" s="38" t="s">
        <v>198</v>
      </c>
      <c r="B1" s="38"/>
      <c r="C1" s="38"/>
      <c r="D1" s="38"/>
      <c r="E1" s="38"/>
    </row>
    <row r="2" spans="1:31" s="1" customFormat="1" ht="15.75" x14ac:dyDescent="0.25"/>
    <row r="3" spans="1:31" s="1" customFormat="1" ht="31.5" customHeight="1" x14ac:dyDescent="0.25">
      <c r="A3" s="41" t="s">
        <v>7</v>
      </c>
      <c r="B3" s="64" t="s">
        <v>199</v>
      </c>
      <c r="C3" s="64" t="s">
        <v>200</v>
      </c>
      <c r="D3" s="64" t="s">
        <v>201</v>
      </c>
      <c r="E3" s="41" t="s">
        <v>206</v>
      </c>
      <c r="F3" s="41"/>
      <c r="G3" s="41"/>
      <c r="H3" s="41"/>
      <c r="I3" s="41"/>
      <c r="J3" s="41" t="s">
        <v>212</v>
      </c>
      <c r="K3" s="41"/>
      <c r="L3" s="41"/>
      <c r="M3" s="41"/>
      <c r="N3" s="41"/>
      <c r="O3" s="41"/>
      <c r="P3" s="41" t="s">
        <v>215</v>
      </c>
      <c r="Q3" s="41"/>
      <c r="R3" s="41"/>
      <c r="S3" s="41"/>
      <c r="T3" s="41"/>
      <c r="U3" s="41"/>
      <c r="V3" s="41"/>
      <c r="W3" s="64" t="s">
        <v>219</v>
      </c>
      <c r="X3" s="64"/>
      <c r="Y3" s="64"/>
      <c r="Z3" s="64"/>
      <c r="AA3" s="41" t="s">
        <v>223</v>
      </c>
      <c r="AB3" s="41"/>
      <c r="AC3" s="41"/>
      <c r="AD3" s="71" t="s">
        <v>226</v>
      </c>
      <c r="AE3" s="71"/>
    </row>
    <row r="4" spans="1:31" s="1" customFormat="1" ht="94.5" x14ac:dyDescent="0.25">
      <c r="A4" s="41"/>
      <c r="B4" s="64"/>
      <c r="C4" s="64"/>
      <c r="D4" s="64"/>
      <c r="E4" s="6" t="s">
        <v>202</v>
      </c>
      <c r="F4" s="6" t="s">
        <v>203</v>
      </c>
      <c r="G4" s="6" t="s">
        <v>204</v>
      </c>
      <c r="H4" s="6" t="s">
        <v>205</v>
      </c>
      <c r="I4" s="6" t="s">
        <v>145</v>
      </c>
      <c r="J4" s="6" t="s">
        <v>207</v>
      </c>
      <c r="K4" s="6" t="s">
        <v>208</v>
      </c>
      <c r="L4" s="6" t="s">
        <v>209</v>
      </c>
      <c r="M4" s="6" t="s">
        <v>210</v>
      </c>
      <c r="N4" s="6" t="s">
        <v>211</v>
      </c>
      <c r="O4" s="6" t="s">
        <v>145</v>
      </c>
      <c r="P4" s="6" t="s">
        <v>213</v>
      </c>
      <c r="Q4" s="6" t="s">
        <v>214</v>
      </c>
      <c r="R4" s="6" t="s">
        <v>208</v>
      </c>
      <c r="S4" s="6" t="s">
        <v>209</v>
      </c>
      <c r="T4" s="6" t="s">
        <v>210</v>
      </c>
      <c r="U4" s="6" t="s">
        <v>211</v>
      </c>
      <c r="V4" s="6" t="s">
        <v>145</v>
      </c>
      <c r="W4" s="6" t="s">
        <v>216</v>
      </c>
      <c r="X4" s="6" t="s">
        <v>217</v>
      </c>
      <c r="Y4" s="6" t="s">
        <v>218</v>
      </c>
      <c r="Z4" s="6" t="s">
        <v>145</v>
      </c>
      <c r="AA4" s="6" t="s">
        <v>220</v>
      </c>
      <c r="AB4" s="6" t="s">
        <v>221</v>
      </c>
      <c r="AC4" s="6" t="s">
        <v>222</v>
      </c>
      <c r="AD4" s="6" t="s">
        <v>224</v>
      </c>
      <c r="AE4" s="6" t="s">
        <v>225</v>
      </c>
    </row>
    <row r="5" spans="1:31" s="1" customFormat="1" ht="15.75" x14ac:dyDescent="0.25">
      <c r="A5" s="22">
        <v>1</v>
      </c>
      <c r="B5" s="6">
        <v>2</v>
      </c>
      <c r="C5" s="6">
        <v>3</v>
      </c>
      <c r="D5" s="22">
        <v>4</v>
      </c>
      <c r="E5" s="6">
        <v>5</v>
      </c>
      <c r="F5" s="6">
        <v>6</v>
      </c>
      <c r="G5" s="22">
        <v>7</v>
      </c>
      <c r="H5" s="6">
        <v>8</v>
      </c>
      <c r="I5" s="6">
        <v>9</v>
      </c>
      <c r="J5" s="22">
        <v>10</v>
      </c>
      <c r="K5" s="6">
        <v>11</v>
      </c>
      <c r="L5" s="6">
        <v>12</v>
      </c>
      <c r="M5" s="22">
        <v>13</v>
      </c>
      <c r="N5" s="6">
        <v>14</v>
      </c>
      <c r="O5" s="6">
        <v>15</v>
      </c>
      <c r="P5" s="22">
        <v>16</v>
      </c>
      <c r="Q5" s="6">
        <v>17</v>
      </c>
      <c r="R5" s="6">
        <v>18</v>
      </c>
      <c r="S5" s="22">
        <v>19</v>
      </c>
      <c r="T5" s="6">
        <v>20</v>
      </c>
      <c r="U5" s="6">
        <v>21</v>
      </c>
      <c r="V5" s="22">
        <v>22</v>
      </c>
      <c r="W5" s="6">
        <v>23</v>
      </c>
      <c r="X5" s="6">
        <v>24</v>
      </c>
      <c r="Y5" s="22">
        <v>25</v>
      </c>
      <c r="Z5" s="6">
        <v>26</v>
      </c>
      <c r="AA5" s="6">
        <v>27</v>
      </c>
      <c r="AB5" s="22">
        <v>28</v>
      </c>
      <c r="AC5" s="6">
        <v>29</v>
      </c>
      <c r="AD5" s="6">
        <v>30</v>
      </c>
      <c r="AE5" s="22">
        <v>31</v>
      </c>
    </row>
    <row r="6" spans="1:31" s="1" customFormat="1" ht="15.75" x14ac:dyDescent="0.25">
      <c r="A6" s="4" t="s">
        <v>70</v>
      </c>
      <c r="B6" s="22" t="s">
        <v>70</v>
      </c>
      <c r="C6" s="22" t="s">
        <v>70</v>
      </c>
      <c r="D6" s="22" t="s">
        <v>70</v>
      </c>
      <c r="E6" s="22" t="s">
        <v>70</v>
      </c>
      <c r="F6" s="22" t="s">
        <v>70</v>
      </c>
      <c r="G6" s="22" t="s">
        <v>70</v>
      </c>
      <c r="H6" s="22" t="s">
        <v>70</v>
      </c>
      <c r="I6" s="22" t="s">
        <v>70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1" t="s">
        <v>70</v>
      </c>
      <c r="AB6" s="21" t="s">
        <v>70</v>
      </c>
      <c r="AC6" s="21" t="s">
        <v>70</v>
      </c>
      <c r="AD6" s="21" t="s">
        <v>70</v>
      </c>
      <c r="AE6" s="21" t="s">
        <v>70</v>
      </c>
    </row>
    <row r="7" spans="1:31" s="1" customFormat="1" ht="15.75" x14ac:dyDescent="0.25">
      <c r="A7" s="4"/>
      <c r="B7" s="33"/>
      <c r="C7" s="6"/>
      <c r="D7" s="2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</sheetData>
  <mergeCells count="10">
    <mergeCell ref="J3:O3"/>
    <mergeCell ref="P3:V3"/>
    <mergeCell ref="W3:Z3"/>
    <mergeCell ref="AA3:AC3"/>
    <mergeCell ref="AD3:AE3"/>
    <mergeCell ref="E3:I3"/>
    <mergeCell ref="A3:A4"/>
    <mergeCell ref="B3:B4"/>
    <mergeCell ref="C3:C4"/>
    <mergeCell ref="D3:D4"/>
  </mergeCells>
  <pageMargins left="0.23622047244094491" right="0.23622047244094491" top="0.74803149606299213" bottom="0.74803149606299213" header="0.31496062992125984" footer="0.31496062992125984"/>
  <pageSetup paperSize="9" scale="6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E1"/>
    </sheetView>
  </sheetViews>
  <sheetFormatPr defaultRowHeight="15.75" x14ac:dyDescent="0.25"/>
  <cols>
    <col min="1" max="1" width="3.85546875" style="1" bestFit="1" customWidth="1"/>
    <col min="2" max="2" width="62.5703125" style="1" bestFit="1" customWidth="1"/>
    <col min="3" max="3" width="5.5703125" style="1" bestFit="1" customWidth="1"/>
    <col min="4" max="4" width="9.85546875" style="1" bestFit="1" customWidth="1"/>
    <col min="5" max="5" width="11.42578125" style="1" bestFit="1" customWidth="1"/>
    <col min="6" max="6" width="5.5703125" style="1" bestFit="1" customWidth="1"/>
    <col min="7" max="16384" width="9.140625" style="1"/>
  </cols>
  <sheetData>
    <row r="1" spans="1:6" x14ac:dyDescent="0.25">
      <c r="A1" s="45" t="s">
        <v>26</v>
      </c>
      <c r="B1" s="45"/>
      <c r="C1" s="45"/>
      <c r="D1" s="45"/>
      <c r="E1" s="45"/>
    </row>
    <row r="2" spans="1:6" x14ac:dyDescent="0.25">
      <c r="A2" s="10"/>
      <c r="B2" s="10"/>
      <c r="C2" s="10"/>
      <c r="D2" s="10"/>
      <c r="E2" s="10"/>
    </row>
    <row r="3" spans="1:6" x14ac:dyDescent="0.25">
      <c r="A3" s="46" t="s">
        <v>7</v>
      </c>
      <c r="B3" s="46" t="s">
        <v>8</v>
      </c>
      <c r="C3" s="47" t="s">
        <v>5</v>
      </c>
      <c r="D3" s="47"/>
      <c r="E3" s="47"/>
    </row>
    <row r="4" spans="1:6" ht="48.75" customHeight="1" x14ac:dyDescent="0.25">
      <c r="A4" s="46"/>
      <c r="B4" s="46"/>
      <c r="C4" s="7">
        <v>2014</v>
      </c>
      <c r="D4" s="11" t="s">
        <v>228</v>
      </c>
      <c r="E4" s="11" t="s">
        <v>6</v>
      </c>
      <c r="F4" s="9"/>
    </row>
    <row r="5" spans="1:6" x14ac:dyDescent="0.25">
      <c r="A5" s="7">
        <v>1</v>
      </c>
      <c r="B5" s="12" t="s">
        <v>28</v>
      </c>
      <c r="C5" s="28">
        <v>31</v>
      </c>
      <c r="D5" s="28">
        <v>45</v>
      </c>
      <c r="E5" s="7">
        <f>D5-C5</f>
        <v>14</v>
      </c>
      <c r="F5" s="9"/>
    </row>
    <row r="6" spans="1:6" x14ac:dyDescent="0.25">
      <c r="A6" s="7">
        <v>2</v>
      </c>
      <c r="B6" s="12" t="s">
        <v>29</v>
      </c>
      <c r="C6" s="28">
        <v>227</v>
      </c>
      <c r="D6" s="28">
        <v>253</v>
      </c>
      <c r="E6" s="7">
        <f t="shared" ref="E6:E9" si="0">D6-C6</f>
        <v>26</v>
      </c>
      <c r="F6" s="9"/>
    </row>
    <row r="7" spans="1:6" ht="31.5" x14ac:dyDescent="0.25">
      <c r="A7" s="13" t="s">
        <v>19</v>
      </c>
      <c r="B7" s="12" t="s">
        <v>36</v>
      </c>
      <c r="C7" s="28">
        <v>17</v>
      </c>
      <c r="D7" s="28">
        <v>17</v>
      </c>
      <c r="E7" s="7">
        <f t="shared" si="0"/>
        <v>0</v>
      </c>
      <c r="F7" s="9"/>
    </row>
    <row r="8" spans="1:6" ht="31.5" x14ac:dyDescent="0.25">
      <c r="A8" s="13" t="s">
        <v>30</v>
      </c>
      <c r="B8" s="12" t="s">
        <v>31</v>
      </c>
      <c r="C8" s="28">
        <v>211</v>
      </c>
      <c r="D8" s="28">
        <v>40</v>
      </c>
      <c r="E8" s="7">
        <f t="shared" si="0"/>
        <v>-171</v>
      </c>
      <c r="F8" s="9"/>
    </row>
    <row r="9" spans="1:6" x14ac:dyDescent="0.25">
      <c r="A9" s="7">
        <v>4</v>
      </c>
      <c r="B9" s="14" t="s">
        <v>27</v>
      </c>
      <c r="C9" s="27">
        <f>C5+C6+C8</f>
        <v>469</v>
      </c>
      <c r="D9" s="28">
        <f>D5+D6+D8</f>
        <v>338</v>
      </c>
      <c r="E9" s="7">
        <f t="shared" si="0"/>
        <v>-131</v>
      </c>
      <c r="F9" s="9"/>
    </row>
    <row r="10" spans="1:6" x14ac:dyDescent="0.25">
      <c r="A10" s="10"/>
      <c r="B10" s="10"/>
      <c r="C10" s="10"/>
      <c r="D10" s="10"/>
      <c r="E10" s="10"/>
    </row>
    <row r="11" spans="1:6" x14ac:dyDescent="0.25">
      <c r="A11" s="10"/>
      <c r="B11" s="48" t="s">
        <v>25</v>
      </c>
      <c r="C11" s="48"/>
      <c r="D11" s="48"/>
      <c r="E11" s="48"/>
    </row>
  </sheetData>
  <mergeCells count="5">
    <mergeCell ref="A1:E1"/>
    <mergeCell ref="A3:A4"/>
    <mergeCell ref="B3:B4"/>
    <mergeCell ref="C3:E3"/>
    <mergeCell ref="B11:E1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E1"/>
    </sheetView>
  </sheetViews>
  <sheetFormatPr defaultRowHeight="15.75" x14ac:dyDescent="0.25"/>
  <cols>
    <col min="1" max="1" width="3.85546875" style="1" bestFit="1" customWidth="1"/>
    <col min="2" max="2" width="57.140625" style="1" bestFit="1" customWidth="1"/>
    <col min="3" max="3" width="7.28515625" style="1" bestFit="1" customWidth="1"/>
    <col min="4" max="4" width="9.85546875" style="1" bestFit="1" customWidth="1"/>
    <col min="5" max="5" width="11.42578125" style="1" bestFit="1" customWidth="1"/>
    <col min="6" max="6" width="5.5703125" style="1" bestFit="1" customWidth="1"/>
    <col min="7" max="16384" width="9.140625" style="1"/>
  </cols>
  <sheetData>
    <row r="1" spans="1:6" x14ac:dyDescent="0.25">
      <c r="A1" s="45" t="s">
        <v>32</v>
      </c>
      <c r="B1" s="45"/>
      <c r="C1" s="45"/>
      <c r="D1" s="45"/>
      <c r="E1" s="45"/>
    </row>
    <row r="2" spans="1:6" x14ac:dyDescent="0.25">
      <c r="A2" s="10"/>
      <c r="B2" s="10"/>
      <c r="C2" s="10"/>
      <c r="D2" s="10"/>
      <c r="E2" s="10"/>
    </row>
    <row r="3" spans="1:6" x14ac:dyDescent="0.25">
      <c r="A3" s="46" t="s">
        <v>7</v>
      </c>
      <c r="B3" s="46" t="s">
        <v>8</v>
      </c>
      <c r="C3" s="47" t="s">
        <v>5</v>
      </c>
      <c r="D3" s="47"/>
      <c r="E3" s="47"/>
    </row>
    <row r="4" spans="1:6" ht="47.25" x14ac:dyDescent="0.25">
      <c r="A4" s="46"/>
      <c r="B4" s="46"/>
      <c r="C4" s="16">
        <v>2014</v>
      </c>
      <c r="D4" s="11" t="s">
        <v>228</v>
      </c>
      <c r="E4" s="11" t="s">
        <v>6</v>
      </c>
      <c r="F4" s="9"/>
    </row>
    <row r="5" spans="1:6" x14ac:dyDescent="0.25">
      <c r="A5" s="16">
        <v>1</v>
      </c>
      <c r="B5" s="12" t="s">
        <v>33</v>
      </c>
      <c r="C5" s="19">
        <v>2350</v>
      </c>
      <c r="D5" s="19">
        <v>2350</v>
      </c>
      <c r="E5" s="16">
        <f>D5-C5</f>
        <v>0</v>
      </c>
      <c r="F5" s="9"/>
    </row>
    <row r="6" spans="1:6" x14ac:dyDescent="0.25">
      <c r="A6" s="16">
        <v>2</v>
      </c>
      <c r="B6" s="12" t="s">
        <v>37</v>
      </c>
      <c r="C6" s="19">
        <f>C7+C8</f>
        <v>20605</v>
      </c>
      <c r="D6" s="19">
        <f>D7+D8</f>
        <v>20833</v>
      </c>
      <c r="E6" s="16">
        <f t="shared" ref="E6:E10" si="0">D6-C6</f>
        <v>228</v>
      </c>
      <c r="F6" s="9"/>
    </row>
    <row r="7" spans="1:6" x14ac:dyDescent="0.25">
      <c r="A7" s="13" t="s">
        <v>19</v>
      </c>
      <c r="B7" s="12" t="s">
        <v>34</v>
      </c>
      <c r="C7" s="19">
        <v>19605</v>
      </c>
      <c r="D7" s="19">
        <v>19605</v>
      </c>
      <c r="E7" s="16">
        <f t="shared" si="0"/>
        <v>0</v>
      </c>
      <c r="F7" s="9"/>
    </row>
    <row r="8" spans="1:6" x14ac:dyDescent="0.25">
      <c r="A8" s="13" t="s">
        <v>23</v>
      </c>
      <c r="B8" s="12" t="s">
        <v>35</v>
      </c>
      <c r="C8" s="19">
        <v>1000</v>
      </c>
      <c r="D8" s="19">
        <v>1228</v>
      </c>
      <c r="E8" s="16">
        <f t="shared" si="0"/>
        <v>228</v>
      </c>
      <c r="F8" s="9"/>
    </row>
    <row r="9" spans="1:6" x14ac:dyDescent="0.25">
      <c r="A9" s="13" t="s">
        <v>30</v>
      </c>
      <c r="B9" s="12" t="s">
        <v>38</v>
      </c>
      <c r="C9" s="28">
        <v>9</v>
      </c>
      <c r="D9" s="16">
        <v>9</v>
      </c>
      <c r="E9" s="16">
        <f t="shared" si="0"/>
        <v>0</v>
      </c>
    </row>
    <row r="10" spans="1:6" x14ac:dyDescent="0.25">
      <c r="A10" s="16">
        <v>4</v>
      </c>
      <c r="B10" s="14" t="s">
        <v>39</v>
      </c>
      <c r="C10" s="27">
        <v>2</v>
      </c>
      <c r="D10" s="15">
        <v>2</v>
      </c>
      <c r="E10" s="16">
        <f t="shared" si="0"/>
        <v>0</v>
      </c>
    </row>
    <row r="11" spans="1:6" x14ac:dyDescent="0.25">
      <c r="A11" s="10"/>
      <c r="B11" s="10"/>
      <c r="C11" s="10"/>
      <c r="D11" s="10"/>
      <c r="E11" s="10"/>
    </row>
  </sheetData>
  <mergeCells count="4">
    <mergeCell ref="A1:E1"/>
    <mergeCell ref="A3:A4"/>
    <mergeCell ref="B3:B4"/>
    <mergeCell ref="C3:E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E1"/>
    </sheetView>
  </sheetViews>
  <sheetFormatPr defaultRowHeight="15.75" x14ac:dyDescent="0.25"/>
  <cols>
    <col min="1" max="1" width="3.85546875" style="1" bestFit="1" customWidth="1"/>
    <col min="2" max="2" width="56.7109375" style="1" bestFit="1" customWidth="1"/>
    <col min="3" max="3" width="5.5703125" style="1" bestFit="1" customWidth="1"/>
    <col min="4" max="4" width="9.85546875" style="1" bestFit="1" customWidth="1"/>
    <col min="5" max="5" width="11.42578125" style="1" bestFit="1" customWidth="1"/>
    <col min="6" max="6" width="5.5703125" style="1" bestFit="1" customWidth="1"/>
    <col min="7" max="16384" width="9.140625" style="1"/>
  </cols>
  <sheetData>
    <row r="1" spans="1:6" x14ac:dyDescent="0.25">
      <c r="A1" s="45" t="s">
        <v>95</v>
      </c>
      <c r="B1" s="45"/>
      <c r="C1" s="45"/>
      <c r="D1" s="45"/>
      <c r="E1" s="45"/>
    </row>
    <row r="2" spans="1:6" x14ac:dyDescent="0.25">
      <c r="A2" s="10"/>
      <c r="B2" s="10"/>
      <c r="C2" s="10"/>
      <c r="D2" s="10"/>
      <c r="E2" s="10"/>
    </row>
    <row r="3" spans="1:6" x14ac:dyDescent="0.25">
      <c r="A3" s="46" t="s">
        <v>7</v>
      </c>
      <c r="B3" s="46" t="s">
        <v>8</v>
      </c>
      <c r="C3" s="47" t="s">
        <v>5</v>
      </c>
      <c r="D3" s="47"/>
      <c r="E3" s="47"/>
    </row>
    <row r="4" spans="1:6" ht="47.25" x14ac:dyDescent="0.25">
      <c r="A4" s="46"/>
      <c r="B4" s="46"/>
      <c r="C4" s="16">
        <v>2014</v>
      </c>
      <c r="D4" s="11" t="s">
        <v>228</v>
      </c>
      <c r="E4" s="11" t="s">
        <v>6</v>
      </c>
      <c r="F4" s="9"/>
    </row>
    <row r="5" spans="1:6" x14ac:dyDescent="0.25">
      <c r="A5" s="16">
        <v>1</v>
      </c>
      <c r="B5" s="12" t="s">
        <v>40</v>
      </c>
      <c r="C5" s="19">
        <v>6</v>
      </c>
      <c r="D5" s="19">
        <v>7</v>
      </c>
      <c r="E5" s="16">
        <f>D5-C5</f>
        <v>1</v>
      </c>
      <c r="F5" s="9"/>
    </row>
    <row r="6" spans="1:6" x14ac:dyDescent="0.25">
      <c r="A6" s="16">
        <v>2</v>
      </c>
      <c r="B6" s="12" t="s">
        <v>41</v>
      </c>
      <c r="C6" s="19">
        <f>AVERAGE(C7:C8)</f>
        <v>11</v>
      </c>
      <c r="D6" s="19">
        <f>AVERAGE(D7:D8)</f>
        <v>12.5</v>
      </c>
      <c r="E6" s="16">
        <f t="shared" ref="E6:E10" si="0">D6-C6</f>
        <v>1.5</v>
      </c>
      <c r="F6" s="9"/>
    </row>
    <row r="7" spans="1:6" x14ac:dyDescent="0.25">
      <c r="A7" s="13" t="s">
        <v>19</v>
      </c>
      <c r="B7" s="12" t="s">
        <v>34</v>
      </c>
      <c r="C7" s="19">
        <v>11</v>
      </c>
      <c r="D7" s="19">
        <v>13</v>
      </c>
      <c r="E7" s="16">
        <f t="shared" si="0"/>
        <v>2</v>
      </c>
      <c r="F7" s="9"/>
    </row>
    <row r="8" spans="1:6" x14ac:dyDescent="0.25">
      <c r="A8" s="13" t="s">
        <v>23</v>
      </c>
      <c r="B8" s="12" t="s">
        <v>35</v>
      </c>
      <c r="C8" s="19">
        <v>11</v>
      </c>
      <c r="D8" s="19">
        <v>12</v>
      </c>
      <c r="E8" s="16">
        <f t="shared" si="0"/>
        <v>1</v>
      </c>
      <c r="F8" s="9"/>
    </row>
    <row r="9" spans="1:6" x14ac:dyDescent="0.25">
      <c r="A9" s="13" t="s">
        <v>30</v>
      </c>
      <c r="B9" s="12" t="s">
        <v>42</v>
      </c>
      <c r="C9" s="28">
        <v>8</v>
      </c>
      <c r="D9" s="16">
        <v>9</v>
      </c>
      <c r="E9" s="16">
        <f t="shared" si="0"/>
        <v>1</v>
      </c>
    </row>
    <row r="10" spans="1:6" x14ac:dyDescent="0.25">
      <c r="A10" s="16">
        <v>4</v>
      </c>
      <c r="B10" s="14" t="s">
        <v>43</v>
      </c>
      <c r="C10" s="27">
        <v>10</v>
      </c>
      <c r="D10" s="15">
        <v>11</v>
      </c>
      <c r="E10" s="16">
        <f t="shared" si="0"/>
        <v>1</v>
      </c>
    </row>
    <row r="11" spans="1:6" x14ac:dyDescent="0.25">
      <c r="A11" s="10"/>
      <c r="B11" s="10"/>
      <c r="C11" s="10"/>
      <c r="D11" s="10"/>
      <c r="E11" s="10"/>
    </row>
    <row r="12" spans="1:6" x14ac:dyDescent="0.25">
      <c r="B12" s="49" t="s">
        <v>44</v>
      </c>
      <c r="C12" s="49"/>
      <c r="D12" s="49"/>
      <c r="E12" s="49"/>
    </row>
  </sheetData>
  <mergeCells count="5">
    <mergeCell ref="A1:E1"/>
    <mergeCell ref="A3:A4"/>
    <mergeCell ref="B3:B4"/>
    <mergeCell ref="C3:E3"/>
    <mergeCell ref="B12:E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1"/>
    </sheetView>
  </sheetViews>
  <sheetFormatPr defaultRowHeight="15.75" x14ac:dyDescent="0.25"/>
  <cols>
    <col min="1" max="1" width="3.85546875" style="1" bestFit="1" customWidth="1"/>
    <col min="2" max="2" width="63" style="1" bestFit="1" customWidth="1"/>
    <col min="3" max="3" width="7.28515625" style="10" bestFit="1" customWidth="1"/>
    <col min="4" max="4" width="14.42578125" style="10" bestFit="1" customWidth="1"/>
    <col min="5" max="5" width="22.28515625" style="1" bestFit="1" customWidth="1"/>
    <col min="6" max="16384" width="9.140625" style="1"/>
  </cols>
  <sheetData>
    <row r="1" spans="1:5" ht="18.75" x14ac:dyDescent="0.3">
      <c r="A1" s="43" t="s">
        <v>45</v>
      </c>
      <c r="B1" s="43"/>
      <c r="C1" s="43"/>
      <c r="D1" s="43"/>
      <c r="E1" s="43"/>
    </row>
    <row r="3" spans="1:5" x14ac:dyDescent="0.25">
      <c r="A3" s="44" t="s">
        <v>46</v>
      </c>
      <c r="B3" s="44"/>
      <c r="C3" s="44"/>
      <c r="D3" s="44"/>
      <c r="E3" s="44"/>
    </row>
    <row r="5" spans="1:5" x14ac:dyDescent="0.25">
      <c r="A5" s="41" t="s">
        <v>7</v>
      </c>
      <c r="B5" s="41" t="s">
        <v>8</v>
      </c>
      <c r="C5" s="40" t="s">
        <v>5</v>
      </c>
      <c r="D5" s="40"/>
      <c r="E5" s="40"/>
    </row>
    <row r="6" spans="1:5" ht="31.5" x14ac:dyDescent="0.25">
      <c r="A6" s="41"/>
      <c r="B6" s="41"/>
      <c r="C6" s="28">
        <v>2014</v>
      </c>
      <c r="D6" s="11" t="s">
        <v>228</v>
      </c>
      <c r="E6" s="6" t="s">
        <v>6</v>
      </c>
    </row>
    <row r="7" spans="1:5" ht="34.5" x14ac:dyDescent="0.35">
      <c r="A7" s="15">
        <v>1</v>
      </c>
      <c r="B7" s="5" t="s">
        <v>47</v>
      </c>
      <c r="C7" s="24">
        <v>1.1314</v>
      </c>
      <c r="D7" s="28">
        <v>1.4014</v>
      </c>
      <c r="E7" s="39">
        <f>D7-C7</f>
        <v>0.27</v>
      </c>
    </row>
    <row r="8" spans="1:5" x14ac:dyDescent="0.25">
      <c r="A8" s="4" t="s">
        <v>3</v>
      </c>
      <c r="B8" s="20" t="s">
        <v>48</v>
      </c>
      <c r="C8" s="28" t="s">
        <v>70</v>
      </c>
      <c r="D8" s="28" t="s">
        <v>70</v>
      </c>
      <c r="E8" s="39"/>
    </row>
    <row r="9" spans="1:5" x14ac:dyDescent="0.25">
      <c r="A9" s="4" t="s">
        <v>4</v>
      </c>
      <c r="B9" s="20" t="s">
        <v>49</v>
      </c>
      <c r="C9" s="28" t="s">
        <v>70</v>
      </c>
      <c r="D9" s="28" t="s">
        <v>70</v>
      </c>
      <c r="E9" s="39"/>
    </row>
    <row r="10" spans="1:5" x14ac:dyDescent="0.25">
      <c r="A10" s="4" t="s">
        <v>51</v>
      </c>
      <c r="B10" s="20" t="s">
        <v>50</v>
      </c>
      <c r="C10" s="24">
        <f>C7</f>
        <v>1.1314</v>
      </c>
      <c r="D10" s="28">
        <f>D7</f>
        <v>1.4014</v>
      </c>
      <c r="E10" s="39">
        <f t="shared" ref="E10:E17" si="0">D10-C10</f>
        <v>0.27</v>
      </c>
    </row>
    <row r="11" spans="1:5" x14ac:dyDescent="0.25">
      <c r="A11" s="4" t="s">
        <v>52</v>
      </c>
      <c r="B11" s="20" t="s">
        <v>53</v>
      </c>
      <c r="C11" s="28" t="s">
        <v>70</v>
      </c>
      <c r="D11" s="28" t="s">
        <v>70</v>
      </c>
      <c r="E11" s="15"/>
    </row>
    <row r="12" spans="1:5" ht="34.5" x14ac:dyDescent="0.35">
      <c r="A12" s="15">
        <v>2</v>
      </c>
      <c r="B12" s="5" t="s">
        <v>54</v>
      </c>
      <c r="C12" s="28"/>
      <c r="D12" s="28"/>
      <c r="E12" s="15"/>
    </row>
    <row r="13" spans="1:5" x14ac:dyDescent="0.25">
      <c r="A13" s="4" t="s">
        <v>19</v>
      </c>
      <c r="B13" s="20" t="s">
        <v>48</v>
      </c>
      <c r="C13" s="28"/>
      <c r="D13" s="28"/>
      <c r="E13" s="15"/>
    </row>
    <row r="14" spans="1:5" x14ac:dyDescent="0.25">
      <c r="A14" s="4" t="s">
        <v>23</v>
      </c>
      <c r="B14" s="20" t="s">
        <v>49</v>
      </c>
      <c r="C14" s="28"/>
      <c r="D14" s="28"/>
      <c r="E14" s="15"/>
    </row>
    <row r="15" spans="1:5" x14ac:dyDescent="0.25">
      <c r="A15" s="4" t="s">
        <v>55</v>
      </c>
      <c r="B15" s="20" t="s">
        <v>50</v>
      </c>
      <c r="C15" s="28"/>
      <c r="D15" s="28"/>
      <c r="E15" s="15"/>
    </row>
    <row r="16" spans="1:5" x14ac:dyDescent="0.25">
      <c r="A16" s="4" t="s">
        <v>56</v>
      </c>
      <c r="B16" s="20" t="s">
        <v>53</v>
      </c>
      <c r="C16" s="28"/>
      <c r="D16" s="28"/>
      <c r="E16" s="15"/>
    </row>
    <row r="17" spans="1:5" ht="81.75" x14ac:dyDescent="0.35">
      <c r="A17" s="4" t="s">
        <v>30</v>
      </c>
      <c r="B17" s="5" t="s">
        <v>57</v>
      </c>
      <c r="C17" s="24">
        <v>4.3791000000000002</v>
      </c>
      <c r="D17" s="28">
        <v>0.96309999999999996</v>
      </c>
      <c r="E17" s="39">
        <f t="shared" si="0"/>
        <v>-3.4160000000000004</v>
      </c>
    </row>
    <row r="18" spans="1:5" x14ac:dyDescent="0.25">
      <c r="A18" s="4" t="s">
        <v>58</v>
      </c>
      <c r="B18" s="20" t="s">
        <v>48</v>
      </c>
      <c r="C18" s="28" t="s">
        <v>70</v>
      </c>
      <c r="D18" s="28" t="s">
        <v>70</v>
      </c>
      <c r="E18" s="39"/>
    </row>
    <row r="19" spans="1:5" x14ac:dyDescent="0.25">
      <c r="A19" s="4" t="s">
        <v>59</v>
      </c>
      <c r="B19" s="20" t="s">
        <v>49</v>
      </c>
      <c r="C19" s="28" t="s">
        <v>70</v>
      </c>
      <c r="D19" s="28" t="s">
        <v>70</v>
      </c>
      <c r="E19" s="39"/>
    </row>
    <row r="20" spans="1:5" x14ac:dyDescent="0.25">
      <c r="A20" s="4" t="s">
        <v>60</v>
      </c>
      <c r="B20" s="20" t="s">
        <v>50</v>
      </c>
      <c r="C20" s="25">
        <f>C17</f>
        <v>4.3791000000000002</v>
      </c>
      <c r="D20" s="29">
        <f>D17</f>
        <v>0.96309999999999996</v>
      </c>
      <c r="E20" s="39">
        <f t="shared" ref="E20:E28" si="1">D20-C20</f>
        <v>-3.4160000000000004</v>
      </c>
    </row>
    <row r="21" spans="1:5" x14ac:dyDescent="0.25">
      <c r="A21" s="4" t="s">
        <v>61</v>
      </c>
      <c r="B21" s="20" t="s">
        <v>53</v>
      </c>
      <c r="C21" s="28" t="s">
        <v>70</v>
      </c>
      <c r="D21" s="28" t="s">
        <v>70</v>
      </c>
      <c r="E21" s="15"/>
    </row>
    <row r="22" spans="1:5" ht="81.75" x14ac:dyDescent="0.35">
      <c r="A22" s="4">
        <v>4</v>
      </c>
      <c r="B22" s="5" t="s">
        <v>62</v>
      </c>
      <c r="C22" s="29"/>
      <c r="D22" s="29"/>
      <c r="E22" s="15"/>
    </row>
    <row r="23" spans="1:5" x14ac:dyDescent="0.25">
      <c r="A23" s="4" t="s">
        <v>63</v>
      </c>
      <c r="B23" s="20" t="s">
        <v>48</v>
      </c>
      <c r="C23" s="29"/>
      <c r="D23" s="29"/>
      <c r="E23" s="15"/>
    </row>
    <row r="24" spans="1:5" x14ac:dyDescent="0.25">
      <c r="A24" s="4" t="s">
        <v>64</v>
      </c>
      <c r="B24" s="20" t="s">
        <v>49</v>
      </c>
      <c r="C24" s="29"/>
      <c r="D24" s="29"/>
      <c r="E24" s="15"/>
    </row>
    <row r="25" spans="1:5" x14ac:dyDescent="0.25">
      <c r="A25" s="4" t="s">
        <v>65</v>
      </c>
      <c r="B25" s="20" t="s">
        <v>50</v>
      </c>
      <c r="C25" s="29"/>
      <c r="D25" s="29"/>
      <c r="E25" s="15"/>
    </row>
    <row r="26" spans="1:5" x14ac:dyDescent="0.25">
      <c r="A26" s="4" t="s">
        <v>66</v>
      </c>
      <c r="B26" s="20" t="s">
        <v>53</v>
      </c>
      <c r="C26" s="29"/>
      <c r="D26" s="29"/>
      <c r="E26" s="15"/>
    </row>
    <row r="27" spans="1:5" ht="47.25" x14ac:dyDescent="0.25">
      <c r="A27" s="4">
        <v>5</v>
      </c>
      <c r="B27" s="5" t="s">
        <v>67</v>
      </c>
      <c r="C27" s="28">
        <v>0</v>
      </c>
      <c r="D27" s="28">
        <v>0</v>
      </c>
      <c r="E27" s="15">
        <f t="shared" si="1"/>
        <v>0</v>
      </c>
    </row>
    <row r="28" spans="1:5" ht="63" x14ac:dyDescent="0.25">
      <c r="A28" s="4" t="s">
        <v>68</v>
      </c>
      <c r="B28" s="5" t="s">
        <v>69</v>
      </c>
      <c r="C28" s="28">
        <v>0</v>
      </c>
      <c r="D28" s="28">
        <v>0</v>
      </c>
      <c r="E28" s="15">
        <f t="shared" si="1"/>
        <v>0</v>
      </c>
    </row>
  </sheetData>
  <mergeCells count="5">
    <mergeCell ref="A1:E1"/>
    <mergeCell ref="A3:E3"/>
    <mergeCell ref="A5:A6"/>
    <mergeCell ref="B5:B6"/>
    <mergeCell ref="C5:E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sqref="A1:T1"/>
    </sheetView>
  </sheetViews>
  <sheetFormatPr defaultRowHeight="15.75" x14ac:dyDescent="0.25"/>
  <cols>
    <col min="1" max="1" width="3.140625" style="1" bestFit="1" customWidth="1"/>
    <col min="2" max="2" width="13.5703125" style="1" bestFit="1" customWidth="1"/>
    <col min="3" max="3" width="4" style="1" bestFit="1" customWidth="1"/>
    <col min="4" max="4" width="5.28515625" style="1" bestFit="1" customWidth="1"/>
    <col min="5" max="5" width="7.85546875" style="1" bestFit="1" customWidth="1"/>
    <col min="6" max="6" width="4.140625" style="1" bestFit="1" customWidth="1"/>
    <col min="7" max="7" width="4" style="1" bestFit="1" customWidth="1"/>
    <col min="8" max="9" width="5.28515625" style="1" bestFit="1" customWidth="1"/>
    <col min="10" max="10" width="4.140625" style="1" bestFit="1" customWidth="1"/>
    <col min="11" max="11" width="4" style="1" bestFit="1" customWidth="1"/>
    <col min="12" max="12" width="5.28515625" style="1" bestFit="1" customWidth="1"/>
    <col min="13" max="13" width="8.7109375" style="1" customWidth="1"/>
    <col min="14" max="14" width="4.140625" style="1" bestFit="1" customWidth="1"/>
    <col min="15" max="15" width="5.28515625" style="1" customWidth="1"/>
    <col min="16" max="18" width="5.42578125" style="1" customWidth="1"/>
    <col min="19" max="19" width="23.85546875" style="1" customWidth="1"/>
    <col min="20" max="20" width="16.5703125" style="1" customWidth="1"/>
    <col min="21" max="16384" width="9.140625" style="1"/>
  </cols>
  <sheetData>
    <row r="1" spans="1:20" x14ac:dyDescent="0.25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20" ht="273.75" customHeight="1" x14ac:dyDescent="0.35">
      <c r="A3" s="41" t="s">
        <v>7</v>
      </c>
      <c r="B3" s="53" t="s">
        <v>72</v>
      </c>
      <c r="C3" s="50" t="s">
        <v>77</v>
      </c>
      <c r="D3" s="51"/>
      <c r="E3" s="51"/>
      <c r="F3" s="52"/>
      <c r="G3" s="50" t="s">
        <v>78</v>
      </c>
      <c r="H3" s="51"/>
      <c r="I3" s="51"/>
      <c r="J3" s="52"/>
      <c r="K3" s="55" t="s">
        <v>79</v>
      </c>
      <c r="L3" s="56"/>
      <c r="M3" s="56"/>
      <c r="N3" s="57"/>
      <c r="O3" s="55" t="s">
        <v>80</v>
      </c>
      <c r="P3" s="56"/>
      <c r="Q3" s="56"/>
      <c r="R3" s="57"/>
      <c r="S3" s="58" t="s">
        <v>81</v>
      </c>
      <c r="T3" s="53" t="s">
        <v>82</v>
      </c>
    </row>
    <row r="4" spans="1:20" x14ac:dyDescent="0.25">
      <c r="A4" s="41"/>
      <c r="B4" s="54"/>
      <c r="C4" s="17" t="s">
        <v>73</v>
      </c>
      <c r="D4" s="6" t="s">
        <v>74</v>
      </c>
      <c r="E4" s="6" t="s">
        <v>75</v>
      </c>
      <c r="F4" s="6" t="s">
        <v>76</v>
      </c>
      <c r="G4" s="17" t="s">
        <v>73</v>
      </c>
      <c r="H4" s="6" t="s">
        <v>74</v>
      </c>
      <c r="I4" s="6" t="s">
        <v>75</v>
      </c>
      <c r="J4" s="6" t="s">
        <v>76</v>
      </c>
      <c r="K4" s="17" t="s">
        <v>73</v>
      </c>
      <c r="L4" s="6" t="s">
        <v>74</v>
      </c>
      <c r="M4" s="6" t="s">
        <v>75</v>
      </c>
      <c r="N4" s="6" t="s">
        <v>76</v>
      </c>
      <c r="O4" s="17" t="s">
        <v>73</v>
      </c>
      <c r="P4" s="6" t="s">
        <v>74</v>
      </c>
      <c r="Q4" s="6" t="s">
        <v>75</v>
      </c>
      <c r="R4" s="6" t="s">
        <v>76</v>
      </c>
      <c r="S4" s="59"/>
      <c r="T4" s="54"/>
    </row>
    <row r="5" spans="1:20" x14ac:dyDescent="0.25">
      <c r="A5" s="17">
        <v>1</v>
      </c>
      <c r="B5" s="6">
        <v>2</v>
      </c>
      <c r="C5" s="6">
        <v>3</v>
      </c>
      <c r="D5" s="17">
        <v>4</v>
      </c>
      <c r="E5" s="6">
        <v>5</v>
      </c>
      <c r="F5" s="6">
        <v>6</v>
      </c>
      <c r="G5" s="17">
        <v>7</v>
      </c>
      <c r="H5" s="6">
        <v>8</v>
      </c>
      <c r="I5" s="6">
        <v>9</v>
      </c>
      <c r="J5" s="17">
        <v>10</v>
      </c>
      <c r="K5" s="6">
        <v>11</v>
      </c>
      <c r="L5" s="6">
        <v>12</v>
      </c>
      <c r="M5" s="17">
        <v>13</v>
      </c>
      <c r="N5" s="6">
        <v>14</v>
      </c>
      <c r="O5" s="6">
        <v>15</v>
      </c>
      <c r="P5" s="17">
        <v>16</v>
      </c>
      <c r="Q5" s="6">
        <v>17</v>
      </c>
      <c r="R5" s="6">
        <v>18</v>
      </c>
      <c r="S5" s="17">
        <v>19</v>
      </c>
      <c r="T5" s="6">
        <v>20</v>
      </c>
    </row>
    <row r="6" spans="1:20" x14ac:dyDescent="0.25">
      <c r="A6" s="4" t="s">
        <v>83</v>
      </c>
      <c r="B6" s="26" t="s">
        <v>88</v>
      </c>
      <c r="C6" s="18"/>
      <c r="D6" s="18"/>
      <c r="E6" s="17">
        <f>Лист5!D7</f>
        <v>1.4014</v>
      </c>
      <c r="F6" s="2"/>
      <c r="G6" s="2"/>
      <c r="H6" s="2"/>
      <c r="I6" s="2"/>
      <c r="J6" s="2"/>
      <c r="K6" s="2"/>
      <c r="L6" s="2"/>
      <c r="M6" s="17">
        <f>Лист5!D17</f>
        <v>0.96309999999999996</v>
      </c>
      <c r="N6" s="2"/>
      <c r="O6" s="2"/>
      <c r="P6" s="2"/>
      <c r="Q6" s="2"/>
      <c r="R6" s="2"/>
      <c r="S6" s="17">
        <v>0</v>
      </c>
      <c r="T6" s="2"/>
    </row>
    <row r="7" spans="1:20" x14ac:dyDescent="0.25">
      <c r="A7" s="4" t="s">
        <v>84</v>
      </c>
      <c r="B7" s="20"/>
      <c r="C7" s="18"/>
      <c r="D7" s="18"/>
      <c r="E7" s="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4" t="s">
        <v>85</v>
      </c>
      <c r="B8" s="20"/>
      <c r="C8" s="24"/>
      <c r="D8" s="18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4"/>
      <c r="B9" s="20"/>
      <c r="C9" s="18"/>
      <c r="D9" s="18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47.25" x14ac:dyDescent="0.25">
      <c r="A10" s="17" t="s">
        <v>86</v>
      </c>
      <c r="B10" s="5" t="s">
        <v>87</v>
      </c>
      <c r="C10" s="18"/>
      <c r="D10" s="18"/>
      <c r="E10" s="17">
        <f>E6</f>
        <v>1.4014</v>
      </c>
      <c r="F10" s="2"/>
      <c r="G10" s="2"/>
      <c r="H10" s="2"/>
      <c r="I10" s="2"/>
      <c r="J10" s="2"/>
      <c r="K10" s="2"/>
      <c r="L10" s="2"/>
      <c r="M10" s="17">
        <f>M6</f>
        <v>0.96309999999999996</v>
      </c>
      <c r="N10" s="2"/>
      <c r="O10" s="2"/>
      <c r="P10" s="2"/>
      <c r="Q10" s="2"/>
      <c r="R10" s="2"/>
      <c r="S10" s="17">
        <f>S6</f>
        <v>0</v>
      </c>
      <c r="T10" s="2"/>
    </row>
    <row r="12" spans="1:20" x14ac:dyDescent="0.25">
      <c r="A12" s="44" t="s">
        <v>89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4" spans="1:20" x14ac:dyDescent="0.25">
      <c r="A14" s="1" t="s">
        <v>94</v>
      </c>
    </row>
  </sheetData>
  <mergeCells count="10">
    <mergeCell ref="A1:T1"/>
    <mergeCell ref="A3:A4"/>
    <mergeCell ref="C3:F3"/>
    <mergeCell ref="B3:B4"/>
    <mergeCell ref="A12:T12"/>
    <mergeCell ref="G3:J3"/>
    <mergeCell ref="K3:N3"/>
    <mergeCell ref="O3:R3"/>
    <mergeCell ref="S3:S4"/>
    <mergeCell ref="T3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.75" x14ac:dyDescent="0.25"/>
  <cols>
    <col min="1" max="1" width="5.5703125" style="1" bestFit="1" customWidth="1"/>
    <col min="2" max="2" width="63" style="1" bestFit="1" customWidth="1"/>
    <col min="3" max="3" width="5.5703125" style="1" bestFit="1" customWidth="1"/>
    <col min="4" max="4" width="14.42578125" style="1" bestFit="1" customWidth="1"/>
    <col min="5" max="5" width="22.28515625" style="1" bestFit="1" customWidth="1"/>
    <col min="6" max="16384" width="9.140625" style="1"/>
  </cols>
  <sheetData>
    <row r="1" spans="1:5" ht="18.75" x14ac:dyDescent="0.3">
      <c r="A1" s="30" t="s">
        <v>90</v>
      </c>
      <c r="B1" s="30"/>
      <c r="C1" s="30"/>
      <c r="D1" s="30"/>
      <c r="E1" s="30"/>
    </row>
    <row r="3" spans="1:5" x14ac:dyDescent="0.25">
      <c r="A3" s="31" t="s">
        <v>91</v>
      </c>
      <c r="B3" s="31"/>
      <c r="C3" s="31"/>
      <c r="D3" s="31"/>
      <c r="E3" s="31"/>
    </row>
    <row r="5" spans="1:5" x14ac:dyDescent="0.25">
      <c r="A5" s="1" t="s">
        <v>229</v>
      </c>
    </row>
    <row r="6" spans="1:5" x14ac:dyDescent="0.25">
      <c r="A6" s="1" t="s">
        <v>230</v>
      </c>
    </row>
    <row r="8" spans="1:5" x14ac:dyDescent="0.25">
      <c r="A8" s="31" t="s">
        <v>92</v>
      </c>
      <c r="B8" s="31"/>
      <c r="C8" s="31"/>
      <c r="D8" s="31"/>
      <c r="E8" s="31"/>
    </row>
    <row r="10" spans="1:5" x14ac:dyDescent="0.25">
      <c r="A10" s="1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sqref="A1:R1"/>
    </sheetView>
  </sheetViews>
  <sheetFormatPr defaultRowHeight="15.75" x14ac:dyDescent="0.25"/>
  <cols>
    <col min="1" max="1" width="3.85546875" style="1" bestFit="1" customWidth="1"/>
    <col min="2" max="2" width="21.42578125" style="1" bestFit="1" customWidth="1"/>
    <col min="3" max="3" width="5.5703125" style="1" bestFit="1" customWidth="1"/>
    <col min="4" max="4" width="9.85546875" style="1" bestFit="1" customWidth="1"/>
    <col min="5" max="5" width="12" style="1" bestFit="1" customWidth="1"/>
    <col min="6" max="6" width="5.5703125" style="1" bestFit="1" customWidth="1"/>
    <col min="7" max="7" width="9.85546875" style="1" bestFit="1" customWidth="1"/>
    <col min="8" max="8" width="12" style="1" bestFit="1" customWidth="1"/>
    <col min="9" max="9" width="5.5703125" style="1" bestFit="1" customWidth="1"/>
    <col min="10" max="10" width="9.85546875" style="1" bestFit="1" customWidth="1"/>
    <col min="11" max="11" width="12" style="1" bestFit="1" customWidth="1"/>
    <col min="12" max="12" width="5.5703125" style="1" bestFit="1" customWidth="1"/>
    <col min="13" max="13" width="9.85546875" style="1" bestFit="1" customWidth="1"/>
    <col min="14" max="14" width="12" style="1" bestFit="1" customWidth="1"/>
    <col min="15" max="15" width="5.5703125" style="1" bestFit="1" customWidth="1"/>
    <col min="16" max="16" width="9.85546875" style="1" bestFit="1" customWidth="1"/>
    <col min="17" max="17" width="12" style="1" bestFit="1" customWidth="1"/>
    <col min="18" max="18" width="6.42578125" style="1" bestFit="1" customWidth="1"/>
    <col min="19" max="16384" width="9.140625" style="1"/>
  </cols>
  <sheetData>
    <row r="1" spans="1:18" x14ac:dyDescent="0.25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3" spans="1:18" x14ac:dyDescent="0.25">
      <c r="A3" s="41" t="s">
        <v>7</v>
      </c>
      <c r="B3" s="53" t="s">
        <v>8</v>
      </c>
      <c r="C3" s="50" t="s">
        <v>104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60" t="s">
        <v>103</v>
      </c>
    </row>
    <row r="4" spans="1:18" ht="33" customHeight="1" x14ac:dyDescent="0.25">
      <c r="A4" s="41"/>
      <c r="B4" s="63"/>
      <c r="C4" s="50" t="s">
        <v>98</v>
      </c>
      <c r="D4" s="51"/>
      <c r="E4" s="51"/>
      <c r="F4" s="50" t="s">
        <v>99</v>
      </c>
      <c r="G4" s="51"/>
      <c r="H4" s="52"/>
      <c r="I4" s="50" t="s">
        <v>100</v>
      </c>
      <c r="J4" s="51"/>
      <c r="K4" s="52"/>
      <c r="L4" s="50" t="s">
        <v>101</v>
      </c>
      <c r="M4" s="51"/>
      <c r="N4" s="52"/>
      <c r="O4" s="55" t="s">
        <v>102</v>
      </c>
      <c r="P4" s="56"/>
      <c r="Q4" s="57"/>
      <c r="R4" s="61"/>
    </row>
    <row r="5" spans="1:18" ht="63" x14ac:dyDescent="0.25">
      <c r="A5" s="41"/>
      <c r="B5" s="54"/>
      <c r="C5" s="22">
        <v>2014</v>
      </c>
      <c r="D5" s="6" t="s">
        <v>228</v>
      </c>
      <c r="E5" s="6" t="s">
        <v>97</v>
      </c>
      <c r="F5" s="27">
        <v>2014</v>
      </c>
      <c r="G5" s="32" t="s">
        <v>228</v>
      </c>
      <c r="H5" s="6" t="s">
        <v>97</v>
      </c>
      <c r="I5" s="27">
        <v>2014</v>
      </c>
      <c r="J5" s="32" t="s">
        <v>228</v>
      </c>
      <c r="K5" s="6" t="s">
        <v>97</v>
      </c>
      <c r="L5" s="27">
        <v>2014</v>
      </c>
      <c r="M5" s="32" t="s">
        <v>228</v>
      </c>
      <c r="N5" s="6" t="s">
        <v>97</v>
      </c>
      <c r="O5" s="27">
        <v>2014</v>
      </c>
      <c r="P5" s="32" t="s">
        <v>228</v>
      </c>
      <c r="Q5" s="6" t="s">
        <v>97</v>
      </c>
      <c r="R5" s="62"/>
    </row>
    <row r="6" spans="1:18" x14ac:dyDescent="0.25">
      <c r="A6" s="22">
        <v>1</v>
      </c>
      <c r="B6" s="6">
        <v>2</v>
      </c>
      <c r="C6" s="6">
        <v>3</v>
      </c>
      <c r="D6" s="22">
        <v>4</v>
      </c>
      <c r="E6" s="6">
        <v>5</v>
      </c>
      <c r="F6" s="22">
        <v>6</v>
      </c>
      <c r="G6" s="6">
        <v>7</v>
      </c>
      <c r="H6" s="6">
        <v>8</v>
      </c>
      <c r="I6" s="22">
        <v>9</v>
      </c>
      <c r="J6" s="6">
        <v>10</v>
      </c>
      <c r="K6" s="22">
        <v>11</v>
      </c>
      <c r="L6" s="6">
        <v>12</v>
      </c>
      <c r="M6" s="6">
        <v>13</v>
      </c>
      <c r="N6" s="22">
        <v>14</v>
      </c>
      <c r="O6" s="6">
        <v>15</v>
      </c>
      <c r="P6" s="22">
        <v>16</v>
      </c>
      <c r="Q6" s="6">
        <v>17</v>
      </c>
      <c r="R6" s="6">
        <v>18</v>
      </c>
    </row>
    <row r="7" spans="1:18" ht="78.75" x14ac:dyDescent="0.25">
      <c r="A7" s="4" t="s">
        <v>83</v>
      </c>
      <c r="B7" s="33" t="s">
        <v>105</v>
      </c>
      <c r="C7" s="23">
        <v>0</v>
      </c>
      <c r="D7" s="23">
        <v>0</v>
      </c>
      <c r="E7" s="22">
        <f>D7-C7</f>
        <v>0</v>
      </c>
      <c r="F7" s="23">
        <v>0</v>
      </c>
      <c r="G7" s="23">
        <v>0</v>
      </c>
      <c r="H7" s="22">
        <f>G7-F7</f>
        <v>0</v>
      </c>
      <c r="I7" s="23">
        <v>0</v>
      </c>
      <c r="J7" s="23">
        <v>0</v>
      </c>
      <c r="K7" s="22">
        <f>J7-I7</f>
        <v>0</v>
      </c>
      <c r="L7" s="23">
        <v>0</v>
      </c>
      <c r="M7" s="23">
        <v>0</v>
      </c>
      <c r="N7" s="22">
        <f>M7-L7</f>
        <v>0</v>
      </c>
      <c r="O7" s="23">
        <v>0</v>
      </c>
      <c r="P7" s="23">
        <v>0</v>
      </c>
      <c r="Q7" s="22">
        <f>P7-O7</f>
        <v>0</v>
      </c>
      <c r="R7" s="22">
        <f>D7+G7+J7+M7+P7</f>
        <v>0</v>
      </c>
    </row>
    <row r="8" spans="1:18" ht="157.5" x14ac:dyDescent="0.25">
      <c r="A8" s="4" t="s">
        <v>84</v>
      </c>
      <c r="B8" s="33" t="s">
        <v>106</v>
      </c>
      <c r="C8" s="23">
        <v>0</v>
      </c>
      <c r="D8" s="23">
        <v>0</v>
      </c>
      <c r="E8" s="22">
        <f>D8-C8</f>
        <v>0</v>
      </c>
      <c r="F8" s="23">
        <v>0</v>
      </c>
      <c r="G8" s="23">
        <v>0</v>
      </c>
      <c r="H8" s="22">
        <f>G8-F8</f>
        <v>0</v>
      </c>
      <c r="I8" s="23">
        <v>0</v>
      </c>
      <c r="J8" s="23">
        <v>0</v>
      </c>
      <c r="K8" s="22">
        <f>J8-I8</f>
        <v>0</v>
      </c>
      <c r="L8" s="23">
        <v>0</v>
      </c>
      <c r="M8" s="23">
        <v>0</v>
      </c>
      <c r="N8" s="22">
        <f>M8-L8</f>
        <v>0</v>
      </c>
      <c r="O8" s="23">
        <v>0</v>
      </c>
      <c r="P8" s="23">
        <v>0</v>
      </c>
      <c r="Q8" s="22">
        <f>P8-O8</f>
        <v>0</v>
      </c>
      <c r="R8" s="22">
        <f>D8+G8+J8+M8+P8</f>
        <v>0</v>
      </c>
    </row>
    <row r="9" spans="1:18" ht="267.75" x14ac:dyDescent="0.25">
      <c r="A9" s="4" t="s">
        <v>30</v>
      </c>
      <c r="B9" s="33" t="s">
        <v>107</v>
      </c>
      <c r="C9" s="23">
        <v>0</v>
      </c>
      <c r="D9" s="23">
        <v>0</v>
      </c>
      <c r="E9" s="22">
        <f>D9-C9</f>
        <v>0</v>
      </c>
      <c r="F9" s="23">
        <v>0</v>
      </c>
      <c r="G9" s="23">
        <v>0</v>
      </c>
      <c r="H9" s="22">
        <f>G9-F9</f>
        <v>0</v>
      </c>
      <c r="I9" s="23">
        <v>0</v>
      </c>
      <c r="J9" s="23">
        <v>0</v>
      </c>
      <c r="K9" s="22">
        <f>J9-I9</f>
        <v>0</v>
      </c>
      <c r="L9" s="23">
        <v>0</v>
      </c>
      <c r="M9" s="23">
        <v>0</v>
      </c>
      <c r="N9" s="22">
        <f>M9-L9</f>
        <v>0</v>
      </c>
      <c r="O9" s="23">
        <v>0</v>
      </c>
      <c r="P9" s="23">
        <v>0</v>
      </c>
      <c r="Q9" s="22">
        <f>P9-O9</f>
        <v>0</v>
      </c>
      <c r="R9" s="22">
        <f>D9+G9+J9+M9+P9</f>
        <v>0</v>
      </c>
    </row>
    <row r="10" spans="1:18" ht="31.5" x14ac:dyDescent="0.25">
      <c r="A10" s="4" t="s">
        <v>58</v>
      </c>
      <c r="B10" s="33" t="s">
        <v>108</v>
      </c>
      <c r="C10" s="23">
        <v>0</v>
      </c>
      <c r="D10" s="23">
        <v>0</v>
      </c>
      <c r="E10" s="22">
        <f>D10-C10</f>
        <v>0</v>
      </c>
      <c r="F10" s="23">
        <v>0</v>
      </c>
      <c r="G10" s="23">
        <v>0</v>
      </c>
      <c r="H10" s="22">
        <f>G10-F10</f>
        <v>0</v>
      </c>
      <c r="I10" s="23">
        <v>0</v>
      </c>
      <c r="J10" s="23">
        <v>0</v>
      </c>
      <c r="K10" s="22">
        <f>J10-I10</f>
        <v>0</v>
      </c>
      <c r="L10" s="23">
        <v>0</v>
      </c>
      <c r="M10" s="23">
        <v>0</v>
      </c>
      <c r="N10" s="22">
        <f>M10-L10</f>
        <v>0</v>
      </c>
      <c r="O10" s="23">
        <v>0</v>
      </c>
      <c r="P10" s="23">
        <v>0</v>
      </c>
      <c r="Q10" s="22">
        <f>P10-O10</f>
        <v>0</v>
      </c>
      <c r="R10" s="22">
        <f>D10+G10+J10+M10+P10</f>
        <v>0</v>
      </c>
    </row>
    <row r="11" spans="1:18" ht="31.5" x14ac:dyDescent="0.25">
      <c r="A11" s="4" t="s">
        <v>59</v>
      </c>
      <c r="B11" s="5" t="s">
        <v>110</v>
      </c>
      <c r="C11" s="23">
        <v>0</v>
      </c>
      <c r="D11" s="23">
        <v>0</v>
      </c>
      <c r="E11" s="22">
        <f>D11-C11</f>
        <v>0</v>
      </c>
      <c r="F11" s="23">
        <v>0</v>
      </c>
      <c r="G11" s="23">
        <v>0</v>
      </c>
      <c r="H11" s="22">
        <f>G11-F11</f>
        <v>0</v>
      </c>
      <c r="I11" s="23">
        <v>0</v>
      </c>
      <c r="J11" s="23">
        <v>0</v>
      </c>
      <c r="K11" s="22">
        <f>J11-I11</f>
        <v>0</v>
      </c>
      <c r="L11" s="23">
        <v>0</v>
      </c>
      <c r="M11" s="23">
        <v>0</v>
      </c>
      <c r="N11" s="22">
        <f>M11-L11</f>
        <v>0</v>
      </c>
      <c r="O11" s="23">
        <v>0</v>
      </c>
      <c r="P11" s="23">
        <v>0</v>
      </c>
      <c r="Q11" s="22">
        <f>P11-O11</f>
        <v>0</v>
      </c>
      <c r="R11" s="22">
        <f>D11+G11+J11+M11+P11</f>
        <v>0</v>
      </c>
    </row>
    <row r="12" spans="1:18" ht="157.5" x14ac:dyDescent="0.25">
      <c r="A12" s="4" t="s">
        <v>109</v>
      </c>
      <c r="B12" s="5" t="s">
        <v>112</v>
      </c>
      <c r="C12" s="23" t="s">
        <v>70</v>
      </c>
      <c r="D12" s="23" t="s">
        <v>70</v>
      </c>
      <c r="E12" s="23" t="s">
        <v>70</v>
      </c>
      <c r="F12" s="23" t="s">
        <v>70</v>
      </c>
      <c r="G12" s="23" t="s">
        <v>70</v>
      </c>
      <c r="H12" s="23" t="s">
        <v>70</v>
      </c>
      <c r="I12" s="23" t="s">
        <v>70</v>
      </c>
      <c r="J12" s="23" t="s">
        <v>70</v>
      </c>
      <c r="K12" s="23" t="s">
        <v>70</v>
      </c>
      <c r="L12" s="23" t="s">
        <v>70</v>
      </c>
      <c r="M12" s="23" t="s">
        <v>70</v>
      </c>
      <c r="N12" s="23" t="s">
        <v>70</v>
      </c>
      <c r="O12" s="23" t="s">
        <v>70</v>
      </c>
      <c r="P12" s="23" t="s">
        <v>70</v>
      </c>
      <c r="Q12" s="23" t="s">
        <v>70</v>
      </c>
      <c r="R12" s="23" t="s">
        <v>70</v>
      </c>
    </row>
    <row r="13" spans="1:18" ht="110.25" x14ac:dyDescent="0.25">
      <c r="A13" s="4" t="s">
        <v>111</v>
      </c>
      <c r="B13" s="5" t="s">
        <v>113</v>
      </c>
      <c r="C13" s="23">
        <v>0</v>
      </c>
      <c r="D13" s="23">
        <v>0</v>
      </c>
      <c r="E13" s="22">
        <f>D13-C13</f>
        <v>0</v>
      </c>
      <c r="F13" s="23">
        <v>0</v>
      </c>
      <c r="G13" s="23">
        <v>0</v>
      </c>
      <c r="H13" s="22">
        <f>G13-F13</f>
        <v>0</v>
      </c>
      <c r="I13" s="23">
        <v>0</v>
      </c>
      <c r="J13" s="23">
        <v>0</v>
      </c>
      <c r="K13" s="22">
        <f>J13-I13</f>
        <v>0</v>
      </c>
      <c r="L13" s="23">
        <v>0</v>
      </c>
      <c r="M13" s="23">
        <v>0</v>
      </c>
      <c r="N13" s="22">
        <f>M13-L13</f>
        <v>0</v>
      </c>
      <c r="O13" s="23">
        <v>0</v>
      </c>
      <c r="P13" s="23">
        <v>0</v>
      </c>
      <c r="Q13" s="22">
        <f>P13-O13</f>
        <v>0</v>
      </c>
      <c r="R13" s="22">
        <f>D13+G13+J13+M13+P13</f>
        <v>0</v>
      </c>
    </row>
    <row r="14" spans="1:18" ht="110.25" x14ac:dyDescent="0.25">
      <c r="A14" s="4" t="s">
        <v>115</v>
      </c>
      <c r="B14" s="5" t="s">
        <v>114</v>
      </c>
      <c r="C14" s="23">
        <v>0</v>
      </c>
      <c r="D14" s="23">
        <v>0</v>
      </c>
      <c r="E14" s="22">
        <f>D14-C14</f>
        <v>0</v>
      </c>
      <c r="F14" s="23">
        <v>0</v>
      </c>
      <c r="G14" s="23">
        <v>0</v>
      </c>
      <c r="H14" s="22">
        <f>G14-F14</f>
        <v>0</v>
      </c>
      <c r="I14" s="23">
        <v>0</v>
      </c>
      <c r="J14" s="23">
        <v>0</v>
      </c>
      <c r="K14" s="22">
        <f>J14-I14</f>
        <v>0</v>
      </c>
      <c r="L14" s="23">
        <v>0</v>
      </c>
      <c r="M14" s="23">
        <v>0</v>
      </c>
      <c r="N14" s="22">
        <f>M14-L14</f>
        <v>0</v>
      </c>
      <c r="O14" s="23">
        <v>0</v>
      </c>
      <c r="P14" s="23">
        <v>0</v>
      </c>
      <c r="Q14" s="22">
        <f>P14-O14</f>
        <v>0</v>
      </c>
      <c r="R14" s="22">
        <f>D14+G14+J14+M14+P14</f>
        <v>0</v>
      </c>
    </row>
    <row r="15" spans="1:18" ht="236.25" x14ac:dyDescent="0.25">
      <c r="A15" s="4" t="s">
        <v>117</v>
      </c>
      <c r="B15" s="5" t="s">
        <v>116</v>
      </c>
      <c r="C15" s="23">
        <v>0</v>
      </c>
      <c r="D15" s="23">
        <v>0</v>
      </c>
      <c r="E15" s="22">
        <f>D15-C15</f>
        <v>0</v>
      </c>
      <c r="F15" s="23">
        <v>0</v>
      </c>
      <c r="G15" s="23">
        <v>0</v>
      </c>
      <c r="H15" s="22">
        <f>G15-F15</f>
        <v>0</v>
      </c>
      <c r="I15" s="23">
        <v>0</v>
      </c>
      <c r="J15" s="23">
        <v>0</v>
      </c>
      <c r="K15" s="22">
        <f>J15-I15</f>
        <v>0</v>
      </c>
      <c r="L15" s="23">
        <v>0</v>
      </c>
      <c r="M15" s="23">
        <v>0</v>
      </c>
      <c r="N15" s="22">
        <f>M15-L15</f>
        <v>0</v>
      </c>
      <c r="O15" s="23">
        <v>0</v>
      </c>
      <c r="P15" s="23">
        <v>0</v>
      </c>
      <c r="Q15" s="22">
        <f>P15-O15</f>
        <v>0</v>
      </c>
      <c r="R15" s="22">
        <f>D15+G15+J15+M15+P15</f>
        <v>0</v>
      </c>
    </row>
    <row r="16" spans="1:18" ht="31.5" x14ac:dyDescent="0.25">
      <c r="A16" s="4" t="s">
        <v>118</v>
      </c>
      <c r="B16" s="5" t="s">
        <v>108</v>
      </c>
      <c r="C16" s="23">
        <v>0</v>
      </c>
      <c r="D16" s="23">
        <v>0</v>
      </c>
      <c r="E16" s="22">
        <f t="shared" ref="E16:E17" si="0">D16-C16</f>
        <v>0</v>
      </c>
      <c r="F16" s="23">
        <v>0</v>
      </c>
      <c r="G16" s="23">
        <v>0</v>
      </c>
      <c r="H16" s="22">
        <f t="shared" ref="H16:H17" si="1">G16-F16</f>
        <v>0</v>
      </c>
      <c r="I16" s="23">
        <v>0</v>
      </c>
      <c r="J16" s="23">
        <v>0</v>
      </c>
      <c r="K16" s="22">
        <f t="shared" ref="K16:K17" si="2">J16-I16</f>
        <v>0</v>
      </c>
      <c r="L16" s="23">
        <v>0</v>
      </c>
      <c r="M16" s="23">
        <v>0</v>
      </c>
      <c r="N16" s="22">
        <f t="shared" ref="N16:N17" si="3">M16-L16</f>
        <v>0</v>
      </c>
      <c r="O16" s="23">
        <v>0</v>
      </c>
      <c r="P16" s="23">
        <v>0</v>
      </c>
      <c r="Q16" s="22">
        <f t="shared" ref="Q16:Q17" si="4">P16-O16</f>
        <v>0</v>
      </c>
      <c r="R16" s="22">
        <f t="shared" ref="R16:R17" si="5">D16+G16+J16+M16+P16</f>
        <v>0</v>
      </c>
    </row>
    <row r="17" spans="1:18" x14ac:dyDescent="0.25">
      <c r="A17" s="4" t="s">
        <v>120</v>
      </c>
      <c r="B17" s="5" t="s">
        <v>119</v>
      </c>
      <c r="C17" s="23">
        <v>0</v>
      </c>
      <c r="D17" s="23">
        <v>0</v>
      </c>
      <c r="E17" s="22">
        <f t="shared" si="0"/>
        <v>0</v>
      </c>
      <c r="F17" s="23">
        <v>0</v>
      </c>
      <c r="G17" s="23">
        <v>0</v>
      </c>
      <c r="H17" s="22">
        <f t="shared" si="1"/>
        <v>0</v>
      </c>
      <c r="I17" s="23">
        <v>0</v>
      </c>
      <c r="J17" s="23">
        <v>0</v>
      </c>
      <c r="K17" s="22">
        <f t="shared" si="2"/>
        <v>0</v>
      </c>
      <c r="L17" s="23">
        <v>0</v>
      </c>
      <c r="M17" s="23">
        <v>0</v>
      </c>
      <c r="N17" s="22">
        <f t="shared" si="3"/>
        <v>0</v>
      </c>
      <c r="O17" s="23">
        <v>0</v>
      </c>
      <c r="P17" s="23">
        <v>0</v>
      </c>
      <c r="Q17" s="22">
        <f t="shared" si="4"/>
        <v>0</v>
      </c>
      <c r="R17" s="22">
        <f t="shared" si="5"/>
        <v>0</v>
      </c>
    </row>
    <row r="18" spans="1:18" ht="141.75" x14ac:dyDescent="0.25">
      <c r="A18" s="4" t="s">
        <v>122</v>
      </c>
      <c r="B18" s="5" t="s">
        <v>121</v>
      </c>
      <c r="C18" s="23" t="s">
        <v>70</v>
      </c>
      <c r="D18" s="23" t="s">
        <v>70</v>
      </c>
      <c r="E18" s="23" t="s">
        <v>70</v>
      </c>
      <c r="F18" s="23" t="s">
        <v>70</v>
      </c>
      <c r="G18" s="23" t="s">
        <v>70</v>
      </c>
      <c r="H18" s="23" t="s">
        <v>70</v>
      </c>
      <c r="I18" s="23" t="s">
        <v>70</v>
      </c>
      <c r="J18" s="23" t="s">
        <v>70</v>
      </c>
      <c r="K18" s="23" t="s">
        <v>70</v>
      </c>
      <c r="L18" s="23" t="s">
        <v>70</v>
      </c>
      <c r="M18" s="23" t="s">
        <v>70</v>
      </c>
      <c r="N18" s="23" t="s">
        <v>70</v>
      </c>
      <c r="O18" s="23" t="s">
        <v>70</v>
      </c>
      <c r="P18" s="23" t="s">
        <v>70</v>
      </c>
      <c r="Q18" s="23" t="s">
        <v>70</v>
      </c>
      <c r="R18" s="23" t="s">
        <v>70</v>
      </c>
    </row>
  </sheetData>
  <mergeCells count="10">
    <mergeCell ref="O4:Q4"/>
    <mergeCell ref="R3:R5"/>
    <mergeCell ref="C3:Q3"/>
    <mergeCell ref="A1:R1"/>
    <mergeCell ref="A3:A5"/>
    <mergeCell ref="B3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K1"/>
    </sheetView>
  </sheetViews>
  <sheetFormatPr defaultRowHeight="15.75" x14ac:dyDescent="0.25"/>
  <cols>
    <col min="1" max="1" width="14.5703125" style="1" customWidth="1"/>
    <col min="2" max="2" width="16.140625" style="1" bestFit="1" customWidth="1"/>
    <col min="3" max="3" width="7.28515625" style="1" bestFit="1" customWidth="1"/>
    <col min="4" max="11" width="14.7109375" style="1" bestFit="1" customWidth="1"/>
    <col min="12" max="16384" width="9.140625" style="1"/>
  </cols>
  <sheetData>
    <row r="1" spans="1:11" x14ac:dyDescent="0.25">
      <c r="A1" s="44" t="s">
        <v>232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32.25" customHeight="1" x14ac:dyDescent="0.25">
      <c r="A3" s="64" t="s">
        <v>123</v>
      </c>
      <c r="B3" s="64"/>
      <c r="C3" s="64"/>
      <c r="D3" s="64">
        <v>15</v>
      </c>
      <c r="E3" s="64"/>
      <c r="F3" s="64">
        <v>150</v>
      </c>
      <c r="G3" s="64"/>
      <c r="H3" s="64">
        <v>250</v>
      </c>
      <c r="I3" s="64"/>
      <c r="J3" s="64">
        <v>670</v>
      </c>
      <c r="K3" s="64"/>
    </row>
    <row r="4" spans="1:11" x14ac:dyDescent="0.25">
      <c r="A4" s="64" t="s">
        <v>124</v>
      </c>
      <c r="B4" s="64"/>
      <c r="C4" s="64"/>
      <c r="D4" s="6" t="s">
        <v>128</v>
      </c>
      <c r="E4" s="6" t="s">
        <v>129</v>
      </c>
      <c r="F4" s="6" t="s">
        <v>128</v>
      </c>
      <c r="G4" s="6" t="s">
        <v>129</v>
      </c>
      <c r="H4" s="6" t="s">
        <v>128</v>
      </c>
      <c r="I4" s="6" t="s">
        <v>129</v>
      </c>
      <c r="J4" s="6" t="s">
        <v>128</v>
      </c>
      <c r="K4" s="6" t="s">
        <v>129</v>
      </c>
    </row>
    <row r="5" spans="1:11" ht="78.75" x14ac:dyDescent="0.25">
      <c r="A5" s="6" t="s">
        <v>125</v>
      </c>
      <c r="B5" s="6" t="s">
        <v>126</v>
      </c>
      <c r="C5" s="6" t="s">
        <v>127</v>
      </c>
      <c r="D5" s="50" t="s">
        <v>231</v>
      </c>
      <c r="E5" s="51"/>
      <c r="F5" s="51"/>
      <c r="G5" s="51"/>
      <c r="H5" s="51"/>
      <c r="I5" s="51"/>
      <c r="J5" s="51"/>
      <c r="K5" s="52"/>
    </row>
    <row r="6" spans="1:11" ht="31.5" x14ac:dyDescent="0.25">
      <c r="A6" s="53" t="s">
        <v>134</v>
      </c>
      <c r="B6" s="53" t="s">
        <v>132</v>
      </c>
      <c r="C6" s="6" t="s">
        <v>130</v>
      </c>
      <c r="D6" s="72">
        <f>D3*95.86+D3*5202.4*2+D3*6659.1*2+D3*3241.34*2+D3*22.97+D3*13.43+D3*71.37</f>
        <v>456139.65</v>
      </c>
      <c r="E6" s="11" t="s">
        <v>233</v>
      </c>
      <c r="F6" s="72">
        <f>F3*95.86+F3*5202.4*2+F3*6659.1*2+F3*3241.34*2+F3*22.97+F3*13.43+F3*71.37</f>
        <v>4561396.5</v>
      </c>
      <c r="G6" s="72">
        <f>F3*95.86+F3*5202.4+F3*6659.1+F3*3241.34+F3*22.97+F3*71.37</f>
        <v>2293956</v>
      </c>
      <c r="H6" s="72">
        <f>H3*95.86+H3*10404.8*2+H3*13318.21*2+H3*6482.68*2+H3*22.97+H3*13.43+H3*71.37</f>
        <v>15153752.5</v>
      </c>
      <c r="I6" s="72">
        <f>H3*95.86+H3*10404.8+H3*13318.21+H3*6482.68+H3*22.97+H3*71.37</f>
        <v>7598972.5</v>
      </c>
      <c r="J6" s="72">
        <f>J3*95.86+J3*10404.8*2+J3*13318.21*2+J3*6482.68*2+J3*22.97+J3*13.43+J3*71.37</f>
        <v>40612056.699999996</v>
      </c>
      <c r="K6" s="72">
        <f>J3*95.86+J3*10404.8+J3*13318.21+J3*6482.68+J3*22.97+J3*71.37</f>
        <v>20365246.299999997</v>
      </c>
    </row>
    <row r="7" spans="1:11" ht="31.5" x14ac:dyDescent="0.25">
      <c r="A7" s="63"/>
      <c r="B7" s="54"/>
      <c r="C7" s="23" t="s">
        <v>131</v>
      </c>
      <c r="D7" s="72">
        <f>D3*95.86+D3*597.26*2+D3*817.72*2+D3*3241.34*2+D3*22.97+D3*13.43+D3*71.37</f>
        <v>142744.04999999999</v>
      </c>
      <c r="E7" s="11" t="s">
        <v>233</v>
      </c>
      <c r="F7" s="72">
        <f>F3*95.86+F3*597.26*2+F3*817.72*2+F3*3241.34*2+F3*22.97+F3*13.43+F3*71.37</f>
        <v>1427440.5</v>
      </c>
      <c r="G7" s="72">
        <f>F3*95.86+F3*597.26+F3*817.72+F3*3241.34+F3*22.97+F3*71.37</f>
        <v>726978</v>
      </c>
      <c r="H7" s="72">
        <f>H3*95.86+H3*1194.52*2+H3*1635.44*2+H3*6482.68*2+H3*22.97+H3*13.43+H3*71.37</f>
        <v>4707227.5</v>
      </c>
      <c r="I7" s="72">
        <f>H3*95.86+H3*1194.52+H3*1635.44+H3*6482.68+H3*22.97+H3*71.37</f>
        <v>2375710</v>
      </c>
      <c r="J7" s="72">
        <f>J3*95.86+J3*1194.52*2+J3*1635.44*2+J3*6482.68*2+J3*22.97+J3*13.43+J3*71.37</f>
        <v>12615369.700000001</v>
      </c>
      <c r="K7" s="72">
        <f>J3*95.86+J3*1194.52+J3*1635.44+J3*6482.68+J3*22.97+J3*71.37</f>
        <v>6366902.8000000007</v>
      </c>
    </row>
    <row r="8" spans="1:11" ht="31.5" x14ac:dyDescent="0.25">
      <c r="A8" s="63"/>
      <c r="B8" s="53" t="s">
        <v>133</v>
      </c>
      <c r="C8" s="6" t="s">
        <v>130</v>
      </c>
      <c r="D8" s="72">
        <f>D3*95.86+D3*5202.4*2+D3*6659.1*2+D3*22.97+D3*13.43+D3*71.37</f>
        <v>358899.45</v>
      </c>
      <c r="E8" s="11" t="s">
        <v>233</v>
      </c>
      <c r="F8" s="72">
        <f>F3*95.86+F3*5202.4*2+F3*6659.1*2+F3*22.97+F3*13.43+F3*71.37</f>
        <v>3588994.5</v>
      </c>
      <c r="G8" s="72">
        <f>F3*95.86+F3*5202.4+F3*6659.1+F3*22.97+F3*71.37</f>
        <v>1807755</v>
      </c>
      <c r="H8" s="72">
        <f>H3*95.86+H3*10404.8*2+H3*13318.21*2+H3*22.97+H3*13.43+H3*71.37</f>
        <v>11912412.5</v>
      </c>
      <c r="I8" s="72">
        <f>H3*95.86+H3*10404.8+H3*13318.21+H3*22.97+H3*71.37</f>
        <v>5978302.5</v>
      </c>
      <c r="J8" s="72">
        <f>J3*95.86+J3*10404.8*2+J3*13318.21*2+J3*22.97+J3*13.43+J3*71.37</f>
        <v>31925265.499999993</v>
      </c>
      <c r="K8" s="72">
        <f>J3*95.86+J3*10404.8+J3*13318.21+J3*22.97+J3*71.37</f>
        <v>16021850.699999999</v>
      </c>
    </row>
    <row r="9" spans="1:11" ht="31.5" x14ac:dyDescent="0.25">
      <c r="A9" s="54"/>
      <c r="B9" s="54"/>
      <c r="C9" s="23" t="s">
        <v>131</v>
      </c>
      <c r="D9" s="72">
        <f>D3*95.86+D3*597.26*2+D3*817.72*2+D3*22.97+D3*13.43+D3*71.37</f>
        <v>45503.850000000006</v>
      </c>
      <c r="E9" s="11" t="s">
        <v>233</v>
      </c>
      <c r="F9" s="72">
        <f>F3*95.86+F3*597.26*2+F3*817.72*2+F3*22.97+F3*13.43+F3*71.37</f>
        <v>455038.5</v>
      </c>
      <c r="G9" s="72">
        <f>F3*95.86+F3*597.26+F3*817.72+F3*22.97+F3*71.37</f>
        <v>240777</v>
      </c>
      <c r="H9" s="72">
        <f>H3*95.86+H3*1194.52*2+H3*1635.44*2+H3*22.97+H3*13.43+H3*71.37</f>
        <v>1465887.5</v>
      </c>
      <c r="I9" s="72">
        <f>H3*95.86+H3*1194.52+H3*1635.44+H3*22.97+H3*71.37</f>
        <v>755040</v>
      </c>
      <c r="J9" s="72">
        <f>J3*95.86+J3*1194.52*2+J3*1635.44*2+J3*22.97+J3*13.43+J3*71.37</f>
        <v>3928578.5</v>
      </c>
      <c r="K9" s="72">
        <f>J3*95.86+J3*1194.52+J3*1635.44+J3*22.97+J3*71.37</f>
        <v>2023507.1999999997</v>
      </c>
    </row>
    <row r="10" spans="1:11" x14ac:dyDescent="0.25">
      <c r="A10" s="65" t="s">
        <v>135</v>
      </c>
      <c r="B10" s="53" t="s">
        <v>132</v>
      </c>
      <c r="C10" s="6" t="s">
        <v>130</v>
      </c>
      <c r="D10" s="72">
        <f t="shared" ref="D10:F10" si="0">D6</f>
        <v>456139.65</v>
      </c>
      <c r="E10" s="72">
        <f>D3*95.86+D3*5202.4+D3*6659.1+D3*3241.34+D3*22.97+D3*71.37</f>
        <v>229395.59999999998</v>
      </c>
      <c r="F10" s="72">
        <f t="shared" si="0"/>
        <v>4561396.5</v>
      </c>
      <c r="G10" s="72">
        <f t="shared" ref="G10:I13" si="1">G6</f>
        <v>2293956</v>
      </c>
      <c r="H10" s="72">
        <f t="shared" si="1"/>
        <v>15153752.5</v>
      </c>
      <c r="I10" s="72">
        <f t="shared" ref="I10:J10" si="2">I6</f>
        <v>7598972.5</v>
      </c>
      <c r="J10" s="72">
        <f t="shared" si="2"/>
        <v>40612056.699999996</v>
      </c>
      <c r="K10" s="72">
        <f t="shared" ref="K10" si="3">K6</f>
        <v>20365246.299999997</v>
      </c>
    </row>
    <row r="11" spans="1:11" x14ac:dyDescent="0.25">
      <c r="A11" s="66"/>
      <c r="B11" s="54"/>
      <c r="C11" s="23" t="s">
        <v>131</v>
      </c>
      <c r="D11" s="72">
        <f t="shared" ref="D11:F11" si="4">D7</f>
        <v>142744.04999999999</v>
      </c>
      <c r="E11" s="72">
        <f>D3*95.86+D3*597.26+D3*817.72+D3*3241.34+D3*22.97+D3*71.37</f>
        <v>72697.800000000017</v>
      </c>
      <c r="F11" s="72">
        <f t="shared" si="4"/>
        <v>1427440.5</v>
      </c>
      <c r="G11" s="72">
        <f t="shared" si="1"/>
        <v>726978</v>
      </c>
      <c r="H11" s="72">
        <f t="shared" si="1"/>
        <v>4707227.5</v>
      </c>
      <c r="I11" s="72">
        <f t="shared" ref="I11:J11" si="5">I7</f>
        <v>2375710</v>
      </c>
      <c r="J11" s="72">
        <f t="shared" si="5"/>
        <v>12615369.700000001</v>
      </c>
      <c r="K11" s="72">
        <f t="shared" ref="K11" si="6">K7</f>
        <v>6366902.8000000007</v>
      </c>
    </row>
    <row r="12" spans="1:11" x14ac:dyDescent="0.25">
      <c r="A12" s="66"/>
      <c r="B12" s="53" t="s">
        <v>133</v>
      </c>
      <c r="C12" s="6" t="s">
        <v>130</v>
      </c>
      <c r="D12" s="72">
        <f t="shared" ref="D12:F12" si="7">D8</f>
        <v>358899.45</v>
      </c>
      <c r="E12" s="72">
        <f>D3*95.86+D3*5202.4+D3*6659.1+D3*22.97+D3*71.37</f>
        <v>180775.49999999997</v>
      </c>
      <c r="F12" s="72">
        <f t="shared" si="7"/>
        <v>3588994.5</v>
      </c>
      <c r="G12" s="72">
        <f t="shared" si="1"/>
        <v>1807755</v>
      </c>
      <c r="H12" s="72">
        <f t="shared" si="1"/>
        <v>11912412.5</v>
      </c>
      <c r="I12" s="72">
        <f t="shared" ref="I12:J12" si="8">I8</f>
        <v>5978302.5</v>
      </c>
      <c r="J12" s="72">
        <f t="shared" si="8"/>
        <v>31925265.499999993</v>
      </c>
      <c r="K12" s="72">
        <f t="shared" ref="K12" si="9">K8</f>
        <v>16021850.699999999</v>
      </c>
    </row>
    <row r="13" spans="1:11" x14ac:dyDescent="0.25">
      <c r="A13" s="67"/>
      <c r="B13" s="54"/>
      <c r="C13" s="23" t="s">
        <v>131</v>
      </c>
      <c r="D13" s="72">
        <f t="shared" ref="D13:F13" si="10">D9</f>
        <v>45503.850000000006</v>
      </c>
      <c r="E13" s="72">
        <f>D3*95.86+D3*597.26+D3*817.72+D3*22.97+D3*71.37</f>
        <v>24077.699999999997</v>
      </c>
      <c r="F13" s="72">
        <f t="shared" si="10"/>
        <v>455038.5</v>
      </c>
      <c r="G13" s="72">
        <f t="shared" si="1"/>
        <v>240777</v>
      </c>
      <c r="H13" s="72">
        <f t="shared" si="1"/>
        <v>1465887.5</v>
      </c>
      <c r="I13" s="72">
        <f t="shared" ref="I13:J13" si="11">I9</f>
        <v>755040</v>
      </c>
      <c r="J13" s="72">
        <f t="shared" si="11"/>
        <v>3928578.5</v>
      </c>
      <c r="K13" s="72">
        <f t="shared" ref="K13" si="12">K9</f>
        <v>2023507.1999999997</v>
      </c>
    </row>
    <row r="14" spans="1:11" x14ac:dyDescent="0.25">
      <c r="A14" s="65" t="s">
        <v>136</v>
      </c>
      <c r="B14" s="53" t="s">
        <v>132</v>
      </c>
      <c r="C14" s="6" t="s">
        <v>130</v>
      </c>
      <c r="D14" s="72">
        <f t="shared" ref="D14" si="13">D10</f>
        <v>456139.65</v>
      </c>
      <c r="E14" s="72">
        <f t="shared" ref="E14:F14" si="14">E10</f>
        <v>229395.59999999998</v>
      </c>
      <c r="F14" s="72">
        <f t="shared" si="14"/>
        <v>4561396.5</v>
      </c>
      <c r="G14" s="72">
        <f t="shared" ref="G14:I17" si="15">G10</f>
        <v>2293956</v>
      </c>
      <c r="H14" s="72">
        <f t="shared" si="15"/>
        <v>15153752.5</v>
      </c>
      <c r="I14" s="72">
        <f t="shared" ref="I14:J14" si="16">I10</f>
        <v>7598972.5</v>
      </c>
      <c r="J14" s="72">
        <f t="shared" si="16"/>
        <v>40612056.699999996</v>
      </c>
      <c r="K14" s="72">
        <f t="shared" ref="K14" si="17">K10</f>
        <v>20365246.299999997</v>
      </c>
    </row>
    <row r="15" spans="1:11" x14ac:dyDescent="0.25">
      <c r="A15" s="66"/>
      <c r="B15" s="54"/>
      <c r="C15" s="23" t="s">
        <v>131</v>
      </c>
      <c r="D15" s="72">
        <f t="shared" ref="D15" si="18">D11</f>
        <v>142744.04999999999</v>
      </c>
      <c r="E15" s="72">
        <f t="shared" ref="E15:F15" si="19">E11</f>
        <v>72697.800000000017</v>
      </c>
      <c r="F15" s="72">
        <f t="shared" si="19"/>
        <v>1427440.5</v>
      </c>
      <c r="G15" s="72">
        <f t="shared" si="15"/>
        <v>726978</v>
      </c>
      <c r="H15" s="72">
        <f t="shared" si="15"/>
        <v>4707227.5</v>
      </c>
      <c r="I15" s="72">
        <f t="shared" ref="I15:J15" si="20">I11</f>
        <v>2375710</v>
      </c>
      <c r="J15" s="72">
        <f t="shared" si="20"/>
        <v>12615369.700000001</v>
      </c>
      <c r="K15" s="72">
        <f t="shared" ref="K15" si="21">K11</f>
        <v>6366902.8000000007</v>
      </c>
    </row>
    <row r="16" spans="1:11" x14ac:dyDescent="0.25">
      <c r="A16" s="66"/>
      <c r="B16" s="53" t="s">
        <v>133</v>
      </c>
      <c r="C16" s="6" t="s">
        <v>130</v>
      </c>
      <c r="D16" s="72">
        <f t="shared" ref="D16" si="22">D12</f>
        <v>358899.45</v>
      </c>
      <c r="E16" s="72">
        <f t="shared" ref="E16:F16" si="23">E12</f>
        <v>180775.49999999997</v>
      </c>
      <c r="F16" s="72">
        <f t="shared" si="23"/>
        <v>3588994.5</v>
      </c>
      <c r="G16" s="72">
        <f t="shared" si="15"/>
        <v>1807755</v>
      </c>
      <c r="H16" s="72">
        <f t="shared" si="15"/>
        <v>11912412.5</v>
      </c>
      <c r="I16" s="72">
        <f t="shared" ref="I16:J16" si="24">I12</f>
        <v>5978302.5</v>
      </c>
      <c r="J16" s="72">
        <f t="shared" si="24"/>
        <v>31925265.499999993</v>
      </c>
      <c r="K16" s="72">
        <f t="shared" ref="K16" si="25">K12</f>
        <v>16021850.699999999</v>
      </c>
    </row>
    <row r="17" spans="1:11" x14ac:dyDescent="0.25">
      <c r="A17" s="67"/>
      <c r="B17" s="54"/>
      <c r="C17" s="23" t="s">
        <v>131</v>
      </c>
      <c r="D17" s="72">
        <f t="shared" ref="D17" si="26">D13</f>
        <v>45503.850000000006</v>
      </c>
      <c r="E17" s="72">
        <f t="shared" ref="E17:F17" si="27">E13</f>
        <v>24077.699999999997</v>
      </c>
      <c r="F17" s="72">
        <f t="shared" si="27"/>
        <v>455038.5</v>
      </c>
      <c r="G17" s="72">
        <f t="shared" si="15"/>
        <v>240777</v>
      </c>
      <c r="H17" s="72">
        <f t="shared" si="15"/>
        <v>1465887.5</v>
      </c>
      <c r="I17" s="72">
        <f t="shared" ref="I17:J17" si="28">I13</f>
        <v>755040</v>
      </c>
      <c r="J17" s="72">
        <f t="shared" si="28"/>
        <v>3928578.5</v>
      </c>
      <c r="K17" s="72">
        <f t="shared" ref="K17" si="29">K13</f>
        <v>2023507.1999999997</v>
      </c>
    </row>
    <row r="18" spans="1:11" x14ac:dyDescent="0.25">
      <c r="A18" s="65" t="s">
        <v>137</v>
      </c>
      <c r="B18" s="53" t="s">
        <v>132</v>
      </c>
      <c r="C18" s="6" t="s">
        <v>130</v>
      </c>
      <c r="D18" s="72">
        <f t="shared" ref="D18" si="30">D14</f>
        <v>456139.65</v>
      </c>
      <c r="E18" s="72">
        <f t="shared" ref="E18:F18" si="31">E14</f>
        <v>229395.59999999998</v>
      </c>
      <c r="F18" s="72">
        <f t="shared" si="31"/>
        <v>4561396.5</v>
      </c>
      <c r="G18" s="72">
        <f t="shared" ref="G18:I21" si="32">G14</f>
        <v>2293956</v>
      </c>
      <c r="H18" s="72">
        <f t="shared" si="32"/>
        <v>15153752.5</v>
      </c>
      <c r="I18" s="72">
        <f t="shared" ref="I18:J18" si="33">I14</f>
        <v>7598972.5</v>
      </c>
      <c r="J18" s="72">
        <f t="shared" si="33"/>
        <v>40612056.699999996</v>
      </c>
      <c r="K18" s="72">
        <f t="shared" ref="K18" si="34">K14</f>
        <v>20365246.299999997</v>
      </c>
    </row>
    <row r="19" spans="1:11" x14ac:dyDescent="0.25">
      <c r="A19" s="66"/>
      <c r="B19" s="54"/>
      <c r="C19" s="23" t="s">
        <v>131</v>
      </c>
      <c r="D19" s="72">
        <f t="shared" ref="D19" si="35">D15</f>
        <v>142744.04999999999</v>
      </c>
      <c r="E19" s="72">
        <f t="shared" ref="E19:F19" si="36">E15</f>
        <v>72697.800000000017</v>
      </c>
      <c r="F19" s="72">
        <f t="shared" si="36"/>
        <v>1427440.5</v>
      </c>
      <c r="G19" s="72">
        <f t="shared" si="32"/>
        <v>726978</v>
      </c>
      <c r="H19" s="72">
        <f t="shared" si="32"/>
        <v>4707227.5</v>
      </c>
      <c r="I19" s="72">
        <f t="shared" ref="I19:J19" si="37">I15</f>
        <v>2375710</v>
      </c>
      <c r="J19" s="72">
        <f t="shared" si="37"/>
        <v>12615369.700000001</v>
      </c>
      <c r="K19" s="72">
        <f t="shared" ref="K19" si="38">K15</f>
        <v>6366902.8000000007</v>
      </c>
    </row>
    <row r="20" spans="1:11" x14ac:dyDescent="0.25">
      <c r="A20" s="66"/>
      <c r="B20" s="53" t="s">
        <v>133</v>
      </c>
      <c r="C20" s="6" t="s">
        <v>130</v>
      </c>
      <c r="D20" s="72">
        <f t="shared" ref="D20" si="39">D16</f>
        <v>358899.45</v>
      </c>
      <c r="E20" s="72">
        <f t="shared" ref="E20:F20" si="40">E16</f>
        <v>180775.49999999997</v>
      </c>
      <c r="F20" s="72">
        <f t="shared" si="40"/>
        <v>3588994.5</v>
      </c>
      <c r="G20" s="72">
        <f t="shared" si="32"/>
        <v>1807755</v>
      </c>
      <c r="H20" s="72">
        <f t="shared" si="32"/>
        <v>11912412.5</v>
      </c>
      <c r="I20" s="72">
        <f t="shared" ref="I20:J20" si="41">I16</f>
        <v>5978302.5</v>
      </c>
      <c r="J20" s="72">
        <f t="shared" si="41"/>
        <v>31925265.499999993</v>
      </c>
      <c r="K20" s="72">
        <f t="shared" ref="K20" si="42">K16</f>
        <v>16021850.699999999</v>
      </c>
    </row>
    <row r="21" spans="1:11" x14ac:dyDescent="0.25">
      <c r="A21" s="67"/>
      <c r="B21" s="54"/>
      <c r="C21" s="23" t="s">
        <v>131</v>
      </c>
      <c r="D21" s="72">
        <f t="shared" ref="D21" si="43">D17</f>
        <v>45503.850000000006</v>
      </c>
      <c r="E21" s="72">
        <f t="shared" ref="E21:F21" si="44">E17</f>
        <v>24077.699999999997</v>
      </c>
      <c r="F21" s="72">
        <f t="shared" si="44"/>
        <v>455038.5</v>
      </c>
      <c r="G21" s="72">
        <f t="shared" si="32"/>
        <v>240777</v>
      </c>
      <c r="H21" s="72">
        <f t="shared" si="32"/>
        <v>1465887.5</v>
      </c>
      <c r="I21" s="72">
        <f t="shared" ref="I21:J21" si="45">I17</f>
        <v>755040</v>
      </c>
      <c r="J21" s="72">
        <f t="shared" si="45"/>
        <v>3928578.5</v>
      </c>
      <c r="K21" s="72">
        <f t="shared" ref="K21" si="46">K17</f>
        <v>2023507.1999999997</v>
      </c>
    </row>
  </sheetData>
  <mergeCells count="20">
    <mergeCell ref="D5:K5"/>
    <mergeCell ref="A6:A9"/>
    <mergeCell ref="A10:A13"/>
    <mergeCell ref="A14:A17"/>
    <mergeCell ref="A18:A21"/>
    <mergeCell ref="B18:B19"/>
    <mergeCell ref="B20:B21"/>
    <mergeCell ref="B6:B7"/>
    <mergeCell ref="B8:B9"/>
    <mergeCell ref="B10:B11"/>
    <mergeCell ref="B12:B13"/>
    <mergeCell ref="B14:B15"/>
    <mergeCell ref="B16:B17"/>
    <mergeCell ref="J3:K3"/>
    <mergeCell ref="A1:K1"/>
    <mergeCell ref="A3:C3"/>
    <mergeCell ref="A4:C4"/>
    <mergeCell ref="D3:E3"/>
    <mergeCell ref="F3:G3"/>
    <mergeCell ref="H3:I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2016-05-12T04:49:22Z</dcterms:modified>
</cp:coreProperties>
</file>